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Форма 2.8" sheetId="1" r:id="rId1"/>
    <sheet name="Лист2" sheetId="2" r:id="rId2"/>
    <sheet name="Лист3" sheetId="3" r:id="rId3"/>
  </sheets>
  <externalReferences>
    <externalReference r:id="rId4"/>
  </externalReferences>
  <calcPr calcId="171027"/>
</workbook>
</file>

<file path=xl/calcChain.xml><?xml version="1.0" encoding="utf-8"?>
<calcChain xmlns="http://schemas.openxmlformats.org/spreadsheetml/2006/main">
  <c r="D194" i="1" l="1"/>
  <c r="D193" i="1"/>
  <c r="D183" i="1"/>
  <c r="D182" i="1"/>
  <c r="D172" i="1"/>
  <c r="D171" i="1"/>
  <c r="D160" i="1"/>
  <c r="D161" i="1"/>
  <c r="D150" i="1"/>
  <c r="D149" i="1"/>
  <c r="D196" i="1"/>
  <c r="D198" i="1" s="1"/>
  <c r="D185" i="1"/>
  <c r="D187" i="1" s="1"/>
  <c r="D174" i="1"/>
  <c r="D176" i="1" s="1"/>
  <c r="D163" i="1"/>
  <c r="D165" i="1" s="1"/>
  <c r="D152" i="1"/>
  <c r="D154" i="1" s="1"/>
  <c r="D195" i="1"/>
  <c r="D192" i="1"/>
  <c r="D184" i="1"/>
  <c r="D181" i="1"/>
  <c r="D173" i="1"/>
  <c r="D170" i="1"/>
  <c r="D162" i="1"/>
  <c r="D151" i="1"/>
  <c r="D148" i="1"/>
  <c r="D144" i="1"/>
  <c r="D70" i="1"/>
  <c r="D67" i="1"/>
  <c r="D64" i="1"/>
  <c r="D61" i="1"/>
  <c r="D58" i="1"/>
  <c r="D56" i="1"/>
  <c r="D41" i="1"/>
  <c r="D38" i="1"/>
  <c r="D35" i="1"/>
  <c r="D32" i="1"/>
  <c r="D29" i="1"/>
  <c r="D17" i="1"/>
  <c r="D12" i="1"/>
  <c r="D11" i="1"/>
  <c r="D141" i="1" s="1"/>
  <c r="D16" i="1" l="1"/>
  <c r="D25" i="1" l="1"/>
  <c r="D22" i="1" l="1"/>
</calcChain>
</file>

<file path=xl/sharedStrings.xml><?xml version="1.0" encoding="utf-8"?>
<sst xmlns="http://schemas.openxmlformats.org/spreadsheetml/2006/main" count="666" uniqueCount="150">
  <si>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</si>
  <si>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</si>
  <si>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</si>
  <si>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</si>
  <si>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</si>
  <si>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</si>
  <si>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</si>
  <si>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</si>
  <si>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</si>
  <si>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</si>
  <si>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</si>
  <si>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</si>
  <si>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</si>
  <si>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</si>
  <si>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11.</t>
  </si>
  <si>
    <t>12.</t>
  </si>
  <si>
    <t>13.</t>
  </si>
  <si>
    <t>14.</t>
  </si>
  <si>
    <t>15.</t>
  </si>
  <si>
    <t>16.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</si>
  <si>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</si>
  <si>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</si>
  <si>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</si>
  <si>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</si>
  <si>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</si>
  <si>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</si>
  <si>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</si>
  <si>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</si>
  <si>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</si>
  <si>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</t>
  </si>
  <si>
    <t>Наименование работы (услуги)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</si>
  <si>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</si>
  <si>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</si>
  <si>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</si>
  <si>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</si>
  <si>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</si>
  <si>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</si>
  <si>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</si>
  <si>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</si>
  <si>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</si>
  <si>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</si>
  <si>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</si>
  <si>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</si>
  <si>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</si>
  <si>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</si>
  <si>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</si>
  <si>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</si>
  <si>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</si>
  <si>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</si>
  <si>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</si>
  <si>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</si>
  <si>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</si>
  <si>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</si>
  <si>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</si>
  <si>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</si>
  <si>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</si>
  <si>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</si>
  <si>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</si>
  <si>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</si>
  <si>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</si>
  <si>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37.</t>
  </si>
  <si>
    <t>Вид коммунальной услуги</t>
  </si>
  <si>
    <t>Холодное водоснабжение</t>
  </si>
  <si>
    <t>38.</t>
  </si>
  <si>
    <t>куб. м</t>
  </si>
  <si>
    <t>39.</t>
  </si>
  <si>
    <t xml:space="preserve">Общий объем потребления 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</si>
  <si>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</si>
  <si>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</si>
  <si>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</si>
  <si>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</si>
  <si>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</si>
  <si>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</si>
  <si>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</si>
  <si>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</si>
  <si>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</si>
  <si>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</si>
  <si>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</si>
  <si>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</si>
  <si>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</si>
  <si>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</si>
  <si>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</si>
  <si>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Водоотведение</t>
  </si>
  <si>
    <t>Горячее водоснабжение</t>
  </si>
  <si>
    <t>Электроснабжение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</si>
  <si>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</si>
  <si>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</si>
  <si>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</si>
  <si>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</si>
  <si>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</si>
  <si>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</si>
  <si>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51.</t>
  </si>
  <si>
    <t>Направлено претензий потребителям-должникам</t>
  </si>
  <si>
    <t>52.</t>
  </si>
  <si>
    <t>Направлено исковых заявлений</t>
  </si>
  <si>
    <t xml:space="preserve">ед. </t>
  </si>
  <si>
    <t>53.</t>
  </si>
  <si>
    <t>Получено денежных средств по результатам претензионно-исковой работы</t>
  </si>
  <si>
    <r>
      <t xml:space="preserve">1.      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</si>
  <si>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</si>
  <si>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</si>
  <si>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4.      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</si>
  <si>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</si>
  <si>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6.      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</si>
  <si>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7.      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</si>
  <si>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</si>
  <si>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9.       </t>
    </r>
    <r>
      <rPr>
        <sz val="11"/>
        <color indexed="8"/>
        <rFont val="Times New Roman"/>
        <family val="1"/>
        <charset val="204"/>
      </rPr>
      <t> </t>
    </r>
  </si>
  <si>
    <r>
      <t xml:space="preserve">10.    </t>
    </r>
    <r>
      <rPr>
        <sz val="11"/>
        <color indexed="8"/>
        <rFont val="Times New Roman"/>
        <family val="1"/>
        <charset val="204"/>
      </rPr>
      <t> </t>
    </r>
  </si>
  <si>
    <t>–</t>
  </si>
  <si>
    <t xml:space="preserve">Получено денежных средств, в том числе: </t>
  </si>
  <si>
    <t>–         за содержание дома</t>
  </si>
  <si>
    <t>–         за текущий  ремонт</t>
  </si>
  <si>
    <t xml:space="preserve">–         за услуги управления </t>
  </si>
  <si>
    <t xml:space="preserve">–         денежных средств от потребителей </t>
  </si>
  <si>
    <t>–        целевых взносов от  потребителей</t>
  </si>
  <si>
    <t>–         субсидий</t>
  </si>
  <si>
    <t>–         денежных средств от использования общего имущества</t>
  </si>
  <si>
    <t>–         прочие поступления</t>
  </si>
  <si>
    <r>
      <t xml:space="preserve">Информация о ведении </t>
    </r>
    <r>
      <rPr>
        <b/>
        <sz val="11"/>
        <color indexed="8"/>
        <rFont val="Times New Roman"/>
        <family val="1"/>
        <charset val="204"/>
      </rPr>
      <t xml:space="preserve"> претензионно-исковой работы в отношении потребителей-должников</t>
    </r>
  </si>
  <si>
    <t>Отопление</t>
  </si>
  <si>
    <t>Газоснабжение</t>
  </si>
  <si>
    <t>куб. м/чел</t>
  </si>
  <si>
    <t>кВт</t>
  </si>
  <si>
    <t>01/01/2015</t>
  </si>
  <si>
    <t>31/12/2015</t>
  </si>
  <si>
    <t>28/02/2016</t>
  </si>
  <si>
    <t>-</t>
  </si>
  <si>
    <t>Уборка придомовой территории</t>
  </si>
  <si>
    <t xml:space="preserve">Вывоз твердых  бытовых отходов и КГМ    </t>
  </si>
  <si>
    <t xml:space="preserve">Аварийно – техническое  обслуживание     </t>
  </si>
  <si>
    <t>Обслуживание УКУТ</t>
  </si>
  <si>
    <t>Содержание лифтов</t>
  </si>
  <si>
    <t>Услуги по постановке и снятию граждан с регистрации по месту жительства и месту пребывания.</t>
  </si>
  <si>
    <t>Услуги по ведению лицевых счетов по начислениям платы за жилое помещение и коммунальные услуги и приём денежных средств</t>
  </si>
  <si>
    <t>Управленческие расходы</t>
  </si>
  <si>
    <t>Бухгалтерские услуги</t>
  </si>
  <si>
    <t>Услуги по взысканию задолженности с населения</t>
  </si>
  <si>
    <t>Прочие работы и услуги</t>
  </si>
  <si>
    <t>Уборка мест общего пользования</t>
  </si>
  <si>
    <t>Диспетчерское обслуживание</t>
  </si>
  <si>
    <t>Дератизация, Дезинсекция</t>
  </si>
  <si>
    <t>5 раз в неделю</t>
  </si>
  <si>
    <t>кв.м.</t>
  </si>
  <si>
    <t>Круглосуточно</t>
  </si>
  <si>
    <t>0,00</t>
  </si>
  <si>
    <t>Ежедневно</t>
  </si>
  <si>
    <t>1 раз в месяц</t>
  </si>
  <si>
    <t>шт.</t>
  </si>
  <si>
    <t>Постоянно</t>
  </si>
  <si>
    <t>Охрана прилегающей территории, контроль доступа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</si>
</sst>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5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0" applyFont="1"/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erzhanovskiy.r\Google%20&#1044;&#1080;&#1089;&#1082;\&#1059;&#1050;\&#1059;&#1050;&#1064;\&#1054;&#1090;&#1095;&#1077;&#1090;%202015&#1075;\&#1054;&#1054;&#1054;%20&#1059;&#1050;%20&#1064;&#1072;&#1088;&#1090;&#1072;&#1096;&#1089;&#1082;&#1072;&#1103;%20&#1089;-&#1086;&#1073;%20&#1074;&#1077;&#1076;%20&#1087;&#1086;%20&#1076;&#1086;&#1084;&#1072;&#1084;%202015%20&#1075;&#1086;&#1076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рц"/>
      <sheetName val="юл расч."/>
      <sheetName val="юл нач."/>
      <sheetName val="20"/>
      <sheetName val="26"/>
      <sheetName val="Лист3"/>
    </sheetNames>
    <sheetDataSet>
      <sheetData sheetId="0">
        <row r="23">
          <cell r="I23">
            <v>409130.88</v>
          </cell>
          <cell r="P23">
            <v>595385.61</v>
          </cell>
          <cell r="Q23">
            <v>128781.07</v>
          </cell>
          <cell r="R23">
            <v>647162.88</v>
          </cell>
          <cell r="V23">
            <v>585946.48</v>
          </cell>
          <cell r="W23">
            <v>189997.47</v>
          </cell>
          <cell r="AO23">
            <v>121236.39</v>
          </cell>
          <cell r="AT23">
            <v>9631.0562000000009</v>
          </cell>
          <cell r="AV23">
            <v>20407.32</v>
          </cell>
          <cell r="AX23">
            <v>40469.82</v>
          </cell>
          <cell r="BC23">
            <v>2639.87</v>
          </cell>
          <cell r="BD23">
            <v>31087.14</v>
          </cell>
          <cell r="BE23">
            <v>16150.12</v>
          </cell>
          <cell r="BG23">
            <v>153542.79</v>
          </cell>
          <cell r="BL23">
            <v>5738.4660000000003</v>
          </cell>
          <cell r="BM23">
            <v>142890.25</v>
          </cell>
          <cell r="BN23">
            <v>28059.54</v>
          </cell>
          <cell r="BP23">
            <v>48130.42</v>
          </cell>
          <cell r="BU23">
            <v>1426.4169999999999</v>
          </cell>
          <cell r="BV23">
            <v>36383.800000000003</v>
          </cell>
          <cell r="BW23">
            <v>17602.47</v>
          </cell>
          <cell r="CI23">
            <v>0</v>
          </cell>
          <cell r="CO23">
            <v>0</v>
          </cell>
          <cell r="CP23">
            <v>-3363.27</v>
          </cell>
          <cell r="CR23">
            <v>27719.439999999999</v>
          </cell>
          <cell r="CX23">
            <v>16693.060000000001</v>
          </cell>
          <cell r="CY23">
            <v>22640.75</v>
          </cell>
          <cell r="DA23">
            <v>107941.15</v>
          </cell>
          <cell r="DG23">
            <v>58765.79</v>
          </cell>
          <cell r="DJ23">
            <v>458649.87</v>
          </cell>
          <cell r="DO23">
            <v>453.58319999999998</v>
          </cell>
          <cell r="DP23">
            <v>418876.33</v>
          </cell>
          <cell r="DQ23">
            <v>117484.64</v>
          </cell>
          <cell r="DS23">
            <v>0</v>
          </cell>
          <cell r="DX23">
            <v>0</v>
          </cell>
          <cell r="DY23">
            <v>0</v>
          </cell>
          <cell r="DZ23">
            <v>0</v>
          </cell>
          <cell r="FJ23">
            <v>328650.71000000002</v>
          </cell>
          <cell r="FO23">
            <v>133573.92790000001</v>
          </cell>
          <cell r="FP23">
            <v>313851.81</v>
          </cell>
          <cell r="FQ23">
            <v>93501.81</v>
          </cell>
          <cell r="GJ23">
            <v>0</v>
          </cell>
          <cell r="GK23">
            <v>2203.96</v>
          </cell>
          <cell r="GO23">
            <v>2062.15</v>
          </cell>
          <cell r="GP23">
            <v>141.81</v>
          </cell>
        </row>
      </sheetData>
      <sheetData sheetId="1">
        <row r="49">
          <cell r="B49">
            <v>34033.69</v>
          </cell>
        </row>
      </sheetData>
      <sheetData sheetId="2">
        <row r="71">
          <cell r="C71">
            <v>4759.04</v>
          </cell>
          <cell r="E71">
            <v>4705.309794415045</v>
          </cell>
        </row>
        <row r="74">
          <cell r="C74">
            <v>12039.74</v>
          </cell>
          <cell r="E74">
            <v>11903.809706203476</v>
          </cell>
        </row>
        <row r="75">
          <cell r="C75">
            <v>225178.94</v>
          </cell>
          <cell r="E75">
            <v>222636.63929658034</v>
          </cell>
        </row>
        <row r="76">
          <cell r="C76">
            <v>155327.76</v>
          </cell>
          <cell r="E76">
            <v>153574.08857091964</v>
          </cell>
        </row>
        <row r="78">
          <cell r="C78">
            <v>9996.6200000000008</v>
          </cell>
          <cell r="E78">
            <v>9883.756807474896</v>
          </cell>
        </row>
        <row r="79">
          <cell r="C79">
            <v>17322.97</v>
          </cell>
          <cell r="E79">
            <v>17127.391324586049</v>
          </cell>
        </row>
      </sheetData>
      <sheetData sheetId="3">
        <row r="88">
          <cell r="B88">
            <v>181174.05</v>
          </cell>
        </row>
        <row r="89">
          <cell r="B89">
            <v>427705.84</v>
          </cell>
        </row>
        <row r="90">
          <cell r="B90">
            <v>667099.04</v>
          </cell>
        </row>
        <row r="91">
          <cell r="B91">
            <v>219786.72</v>
          </cell>
        </row>
        <row r="92">
          <cell r="B92">
            <v>307124.8</v>
          </cell>
        </row>
        <row r="342">
          <cell r="H342">
            <v>7523.6727272727267</v>
          </cell>
        </row>
        <row r="348">
          <cell r="H348">
            <v>134525.15999999997</v>
          </cell>
        </row>
        <row r="349">
          <cell r="H349">
            <v>235149.99272727271</v>
          </cell>
        </row>
        <row r="350">
          <cell r="H350">
            <v>20382.599999999999</v>
          </cell>
        </row>
        <row r="351">
          <cell r="H351">
            <v>13791.556363636362</v>
          </cell>
        </row>
        <row r="353">
          <cell r="H353">
            <v>46381.439999999995</v>
          </cell>
        </row>
        <row r="354">
          <cell r="H354">
            <v>55679.999999999993</v>
          </cell>
        </row>
        <row r="356">
          <cell r="H356">
            <v>6000</v>
          </cell>
        </row>
        <row r="357">
          <cell r="H357">
            <v>16150</v>
          </cell>
        </row>
      </sheetData>
      <sheetData sheetId="4">
        <row r="25">
          <cell r="Q25">
            <v>123840.43744720811</v>
          </cell>
        </row>
        <row r="26">
          <cell r="Q26">
            <v>84401.444082333983</v>
          </cell>
        </row>
        <row r="27">
          <cell r="Q27">
            <v>26805.41984321225</v>
          </cell>
        </row>
        <row r="29">
          <cell r="Q29">
            <v>7989.3040072147114</v>
          </cell>
        </row>
        <row r="30">
          <cell r="Q30">
            <v>8577.7343498279206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tabSelected="1" topLeftCell="A74" workbookViewId="0">
      <selection activeCell="D96" sqref="D96"/>
    </sheetView>
  </sheetViews>
  <sheetFormatPr defaultRowHeight="15" x14ac:dyDescent="0.25"/>
  <cols>
    <col min="1" max="1" width="5.7109375" style="11" customWidth="1"/>
    <col min="2" max="2" width="58.42578125" bestFit="1" customWidth="1"/>
    <col min="3" max="3" width="10.7109375" customWidth="1"/>
    <col min="4" max="4" width="50.7109375" customWidth="1"/>
  </cols>
  <sheetData>
    <row r="1" spans="1:4" ht="45" customHeight="1" x14ac:dyDescent="0.25">
      <c r="A1" s="39" t="s">
        <v>0</v>
      </c>
      <c r="B1" s="39"/>
      <c r="C1" s="39"/>
      <c r="D1" s="39"/>
    </row>
    <row r="2" spans="1:4" x14ac:dyDescent="0.25">
      <c r="A2" s="9"/>
      <c r="B2" s="1"/>
      <c r="C2" s="1"/>
      <c r="D2" s="1"/>
    </row>
    <row r="3" spans="1:4" ht="15.75" thickBot="1" x14ac:dyDescent="0.3">
      <c r="A3" s="9"/>
      <c r="B3" s="1"/>
      <c r="C3" s="1"/>
      <c r="D3" s="1"/>
    </row>
    <row r="4" spans="1:4" ht="50.1" customHeight="1" thickBot="1" x14ac:dyDescent="0.3">
      <c r="A4" s="16" t="s">
        <v>1</v>
      </c>
      <c r="B4" s="17" t="s">
        <v>2</v>
      </c>
      <c r="C4" s="17" t="s">
        <v>3</v>
      </c>
      <c r="D4" s="18" t="s">
        <v>4</v>
      </c>
    </row>
    <row r="5" spans="1:4" ht="20.100000000000001" customHeight="1" x14ac:dyDescent="0.25">
      <c r="A5" s="13" t="s">
        <v>98</v>
      </c>
      <c r="B5" s="14" t="s">
        <v>5</v>
      </c>
      <c r="C5" s="15" t="s">
        <v>108</v>
      </c>
      <c r="D5" s="22" t="s">
        <v>125</v>
      </c>
    </row>
    <row r="6" spans="1:4" ht="20.100000000000001" customHeight="1" x14ac:dyDescent="0.25">
      <c r="A6" s="10" t="s">
        <v>99</v>
      </c>
      <c r="B6" s="4" t="s">
        <v>6</v>
      </c>
      <c r="C6" s="2" t="s">
        <v>108</v>
      </c>
      <c r="D6" s="3" t="s">
        <v>123</v>
      </c>
    </row>
    <row r="7" spans="1:4" ht="20.100000000000001" customHeight="1" x14ac:dyDescent="0.25">
      <c r="A7" s="10" t="s">
        <v>100</v>
      </c>
      <c r="B7" s="4" t="s">
        <v>7</v>
      </c>
      <c r="C7" s="2" t="s">
        <v>108</v>
      </c>
      <c r="D7" s="3" t="s">
        <v>124</v>
      </c>
    </row>
    <row r="8" spans="1:4" ht="30" customHeight="1" x14ac:dyDescent="0.25">
      <c r="A8" s="40" t="s">
        <v>8</v>
      </c>
      <c r="B8" s="40"/>
      <c r="C8" s="40"/>
      <c r="D8" s="40"/>
    </row>
    <row r="9" spans="1:4" ht="20.100000000000001" customHeight="1" x14ac:dyDescent="0.25">
      <c r="A9" s="10" t="s">
        <v>101</v>
      </c>
      <c r="B9" s="4" t="s">
        <v>9</v>
      </c>
      <c r="C9" s="2" t="s">
        <v>10</v>
      </c>
      <c r="D9" s="5">
        <v>0</v>
      </c>
    </row>
    <row r="10" spans="1:4" ht="20.100000000000001" customHeight="1" x14ac:dyDescent="0.25">
      <c r="A10" s="10" t="s">
        <v>102</v>
      </c>
      <c r="B10" s="6" t="s">
        <v>11</v>
      </c>
      <c r="C10" s="2" t="s">
        <v>10</v>
      </c>
      <c r="D10" s="5">
        <v>0</v>
      </c>
    </row>
    <row r="11" spans="1:4" ht="20.100000000000001" customHeight="1" x14ac:dyDescent="0.25">
      <c r="A11" s="10" t="s">
        <v>103</v>
      </c>
      <c r="B11" s="6" t="s">
        <v>12</v>
      </c>
      <c r="C11" s="2" t="s">
        <v>10</v>
      </c>
      <c r="D11" s="5">
        <f>[1]ерц!$Q$23+[1]ерц!$GJ$23+'[1]юл расч.'!$B$49</f>
        <v>162814.76</v>
      </c>
    </row>
    <row r="12" spans="1:4" ht="30" x14ac:dyDescent="0.25">
      <c r="A12" s="10" t="s">
        <v>104</v>
      </c>
      <c r="B12" s="4" t="s">
        <v>13</v>
      </c>
      <c r="C12" s="2" t="s">
        <v>10</v>
      </c>
      <c r="D12" s="5">
        <f>[1]ерц!$R$23+[1]ерц!$GK$23+'[1]юл нач.'!$C$76</f>
        <v>804694.6</v>
      </c>
    </row>
    <row r="13" spans="1:4" ht="20.100000000000001" customHeight="1" x14ac:dyDescent="0.25">
      <c r="A13" s="10" t="s">
        <v>105</v>
      </c>
      <c r="B13" s="7" t="s">
        <v>110</v>
      </c>
      <c r="C13" s="2" t="s">
        <v>10</v>
      </c>
      <c r="D13" s="5">
        <v>804394.6</v>
      </c>
    </row>
    <row r="14" spans="1:4" ht="20.100000000000001" customHeight="1" x14ac:dyDescent="0.25">
      <c r="A14" s="10" t="s">
        <v>106</v>
      </c>
      <c r="B14" s="7" t="s">
        <v>111</v>
      </c>
      <c r="C14" s="2" t="s">
        <v>10</v>
      </c>
      <c r="D14" s="5">
        <v>0</v>
      </c>
    </row>
    <row r="15" spans="1:4" ht="20.100000000000001" customHeight="1" x14ac:dyDescent="0.25">
      <c r="A15" s="10" t="s">
        <v>107</v>
      </c>
      <c r="B15" s="7" t="s">
        <v>112</v>
      </c>
      <c r="C15" s="2" t="s">
        <v>10</v>
      </c>
      <c r="D15" s="5">
        <v>0</v>
      </c>
    </row>
    <row r="16" spans="1:4" ht="20.100000000000001" customHeight="1" x14ac:dyDescent="0.25">
      <c r="A16" s="10" t="s">
        <v>14</v>
      </c>
      <c r="B16" s="4" t="s">
        <v>109</v>
      </c>
      <c r="C16" s="2" t="s">
        <v>10</v>
      </c>
      <c r="D16" s="5">
        <f>D17+D154+D20</f>
        <v>920161.49857091974</v>
      </c>
    </row>
    <row r="17" spans="1:4" ht="20.100000000000001" customHeight="1" x14ac:dyDescent="0.25">
      <c r="A17" s="10" t="s">
        <v>15</v>
      </c>
      <c r="B17" s="7" t="s">
        <v>113</v>
      </c>
      <c r="C17" s="2" t="s">
        <v>10</v>
      </c>
      <c r="D17" s="5">
        <f>[1]ерц!$V$23+[1]ерц!$GO$23+'[1]юл нач.'!$E$76</f>
        <v>741582.71857091971</v>
      </c>
    </row>
    <row r="18" spans="1:4" ht="20.100000000000001" customHeight="1" x14ac:dyDescent="0.25">
      <c r="A18" s="10" t="s">
        <v>16</v>
      </c>
      <c r="B18" s="7" t="s">
        <v>114</v>
      </c>
      <c r="C18" s="2" t="s">
        <v>10</v>
      </c>
      <c r="D18" s="5">
        <v>0</v>
      </c>
    </row>
    <row r="19" spans="1:4" ht="20.100000000000001" customHeight="1" x14ac:dyDescent="0.25">
      <c r="A19" s="10" t="s">
        <v>17</v>
      </c>
      <c r="B19" s="7" t="s">
        <v>115</v>
      </c>
      <c r="C19" s="2" t="s">
        <v>10</v>
      </c>
      <c r="D19" s="5">
        <v>0</v>
      </c>
    </row>
    <row r="20" spans="1:4" ht="30" customHeight="1" x14ac:dyDescent="0.25">
      <c r="A20" s="10" t="s">
        <v>18</v>
      </c>
      <c r="B20" s="7" t="s">
        <v>116</v>
      </c>
      <c r="C20" s="2" t="s">
        <v>10</v>
      </c>
      <c r="D20" s="23">
        <v>0</v>
      </c>
    </row>
    <row r="21" spans="1:4" ht="20.100000000000001" customHeight="1" x14ac:dyDescent="0.25">
      <c r="A21" s="10" t="s">
        <v>19</v>
      </c>
      <c r="B21" s="7" t="s">
        <v>117</v>
      </c>
      <c r="C21" s="2" t="s">
        <v>10</v>
      </c>
      <c r="D21" s="5">
        <v>0</v>
      </c>
    </row>
    <row r="22" spans="1:4" ht="20.100000000000001" customHeight="1" x14ac:dyDescent="0.25">
      <c r="A22" s="10" t="s">
        <v>20</v>
      </c>
      <c r="B22" s="4" t="s">
        <v>21</v>
      </c>
      <c r="C22" s="2" t="s">
        <v>10</v>
      </c>
      <c r="D22" s="5">
        <f>D16</f>
        <v>920161.49857091974</v>
      </c>
    </row>
    <row r="23" spans="1:4" ht="20.100000000000001" customHeight="1" x14ac:dyDescent="0.25">
      <c r="A23" s="10" t="s">
        <v>22</v>
      </c>
      <c r="B23" s="4" t="s">
        <v>23</v>
      </c>
      <c r="C23" s="2" t="s">
        <v>10</v>
      </c>
      <c r="D23" s="5">
        <v>0</v>
      </c>
    </row>
    <row r="24" spans="1:4" ht="20.100000000000001" customHeight="1" x14ac:dyDescent="0.25">
      <c r="A24" s="10" t="s">
        <v>24</v>
      </c>
      <c r="B24" s="6" t="s">
        <v>25</v>
      </c>
      <c r="C24" s="2" t="s">
        <v>10</v>
      </c>
      <c r="D24" s="5">
        <v>0</v>
      </c>
    </row>
    <row r="25" spans="1:4" ht="20.100000000000001" customHeight="1" x14ac:dyDescent="0.25">
      <c r="A25" s="10" t="s">
        <v>26</v>
      </c>
      <c r="B25" s="6" t="s">
        <v>27</v>
      </c>
      <c r="C25" s="2" t="s">
        <v>10</v>
      </c>
      <c r="D25" s="5">
        <f>D11+D12-D16+D20</f>
        <v>47347.861429080251</v>
      </c>
    </row>
    <row r="26" spans="1:4" s="12" customFormat="1" ht="30" customHeight="1" x14ac:dyDescent="0.25">
      <c r="A26" s="41" t="s">
        <v>28</v>
      </c>
      <c r="B26" s="41"/>
      <c r="C26" s="41"/>
      <c r="D26" s="41"/>
    </row>
    <row r="27" spans="1:4" s="12" customFormat="1" ht="11.25" customHeight="1" x14ac:dyDescent="0.25">
      <c r="A27" s="24"/>
      <c r="B27" s="24"/>
      <c r="C27" s="24"/>
      <c r="D27" s="24"/>
    </row>
    <row r="28" spans="1:4" ht="19.5" customHeight="1" x14ac:dyDescent="0.25">
      <c r="A28" s="10" t="s">
        <v>29</v>
      </c>
      <c r="B28" s="6" t="s">
        <v>30</v>
      </c>
      <c r="C28" s="2" t="s">
        <v>108</v>
      </c>
      <c r="D28" s="8" t="s">
        <v>138</v>
      </c>
    </row>
    <row r="29" spans="1:4" ht="20.100000000000001" customHeight="1" x14ac:dyDescent="0.25">
      <c r="A29" s="10" t="s">
        <v>31</v>
      </c>
      <c r="B29" s="6" t="s">
        <v>32</v>
      </c>
      <c r="C29" s="2" t="s">
        <v>10</v>
      </c>
      <c r="D29" s="21">
        <f>'[1]20'!$H$353</f>
        <v>46381.439999999995</v>
      </c>
    </row>
    <row r="30" spans="1:4" ht="10.5" customHeight="1" x14ac:dyDescent="0.25">
      <c r="A30" s="10"/>
      <c r="B30" s="6"/>
      <c r="C30" s="2"/>
      <c r="D30" s="8"/>
    </row>
    <row r="31" spans="1:4" ht="20.100000000000001" customHeight="1" x14ac:dyDescent="0.25">
      <c r="A31" s="10" t="s">
        <v>29</v>
      </c>
      <c r="B31" s="6" t="s">
        <v>30</v>
      </c>
      <c r="C31" s="2" t="s">
        <v>108</v>
      </c>
      <c r="D31" s="8" t="s">
        <v>127</v>
      </c>
    </row>
    <row r="32" spans="1:4" ht="20.100000000000001" customHeight="1" x14ac:dyDescent="0.25">
      <c r="A32" s="10" t="s">
        <v>31</v>
      </c>
      <c r="B32" s="6" t="s">
        <v>32</v>
      </c>
      <c r="C32" s="2" t="s">
        <v>10</v>
      </c>
      <c r="D32" s="21">
        <f>'[1]20'!$H$354</f>
        <v>55679.999999999993</v>
      </c>
    </row>
    <row r="33" spans="1:4" s="12" customFormat="1" ht="11.25" customHeight="1" x14ac:dyDescent="0.25">
      <c r="A33" s="24"/>
      <c r="B33" s="24"/>
      <c r="C33" s="24"/>
      <c r="D33" s="24"/>
    </row>
    <row r="34" spans="1:4" ht="20.100000000000001" customHeight="1" x14ac:dyDescent="0.25">
      <c r="A34" s="10" t="s">
        <v>29</v>
      </c>
      <c r="B34" s="6" t="s">
        <v>30</v>
      </c>
      <c r="C34" s="2" t="s">
        <v>108</v>
      </c>
      <c r="D34" s="8" t="s">
        <v>128</v>
      </c>
    </row>
    <row r="35" spans="1:4" ht="20.100000000000001" customHeight="1" x14ac:dyDescent="0.25">
      <c r="A35" s="10" t="s">
        <v>31</v>
      </c>
      <c r="B35" s="6" t="s">
        <v>32</v>
      </c>
      <c r="C35" s="2" t="s">
        <v>10</v>
      </c>
      <c r="D35" s="21">
        <f>'[1]20'!$H$349</f>
        <v>235149.99272727271</v>
      </c>
    </row>
    <row r="36" spans="1:4" ht="10.5" customHeight="1" x14ac:dyDescent="0.25">
      <c r="A36" s="10"/>
      <c r="B36" s="6"/>
      <c r="C36" s="2"/>
      <c r="D36" s="8"/>
    </row>
    <row r="37" spans="1:4" ht="20.100000000000001" customHeight="1" x14ac:dyDescent="0.25">
      <c r="A37" s="10" t="s">
        <v>29</v>
      </c>
      <c r="B37" s="6" t="s">
        <v>30</v>
      </c>
      <c r="C37" s="2" t="s">
        <v>108</v>
      </c>
      <c r="D37" s="8" t="s">
        <v>129</v>
      </c>
    </row>
    <row r="38" spans="1:4" ht="20.100000000000001" customHeight="1" x14ac:dyDescent="0.25">
      <c r="A38" s="10" t="s">
        <v>31</v>
      </c>
      <c r="B38" s="6" t="s">
        <v>32</v>
      </c>
      <c r="C38" s="2" t="s">
        <v>10</v>
      </c>
      <c r="D38" s="21">
        <f>'[1]20'!$H$348</f>
        <v>134525.15999999997</v>
      </c>
    </row>
    <row r="39" spans="1:4" s="12" customFormat="1" ht="11.25" customHeight="1" x14ac:dyDescent="0.25">
      <c r="A39" s="24"/>
      <c r="B39" s="24"/>
      <c r="C39" s="24"/>
      <c r="D39" s="24"/>
    </row>
    <row r="40" spans="1:4" ht="20.100000000000001" customHeight="1" x14ac:dyDescent="0.25">
      <c r="A40" s="10" t="s">
        <v>29</v>
      </c>
      <c r="B40" s="6" t="s">
        <v>30</v>
      </c>
      <c r="C40" s="2" t="s">
        <v>108</v>
      </c>
      <c r="D40" s="25" t="s">
        <v>139</v>
      </c>
    </row>
    <row r="41" spans="1:4" ht="20.100000000000001" customHeight="1" x14ac:dyDescent="0.25">
      <c r="A41" s="10" t="s">
        <v>31</v>
      </c>
      <c r="B41" s="6" t="s">
        <v>32</v>
      </c>
      <c r="C41" s="2" t="s">
        <v>10</v>
      </c>
      <c r="D41" s="21">
        <f>'[1]20'!$H$350</f>
        <v>20382.599999999999</v>
      </c>
    </row>
    <row r="42" spans="1:4" ht="10.5" customHeight="1" x14ac:dyDescent="0.25">
      <c r="A42" s="10"/>
      <c r="B42" s="6"/>
      <c r="C42" s="2"/>
      <c r="D42" s="8"/>
    </row>
    <row r="43" spans="1:4" ht="20.100000000000001" customHeight="1" x14ac:dyDescent="0.25">
      <c r="A43" s="10" t="s">
        <v>29</v>
      </c>
      <c r="B43" s="6" t="s">
        <v>30</v>
      </c>
      <c r="C43" s="2" t="s">
        <v>108</v>
      </c>
      <c r="D43" s="25" t="s">
        <v>130</v>
      </c>
    </row>
    <row r="44" spans="1:4" ht="20.100000000000001" customHeight="1" x14ac:dyDescent="0.25">
      <c r="A44" s="10" t="s">
        <v>31</v>
      </c>
      <c r="B44" s="6" t="s">
        <v>32</v>
      </c>
      <c r="C44" s="2" t="s">
        <v>10</v>
      </c>
      <c r="D44" s="21">
        <v>27000</v>
      </c>
    </row>
    <row r="45" spans="1:4" s="12" customFormat="1" ht="11.25" customHeight="1" x14ac:dyDescent="0.25">
      <c r="A45" s="24"/>
      <c r="B45" s="24"/>
      <c r="C45" s="24"/>
      <c r="D45" s="20"/>
    </row>
    <row r="46" spans="1:4" ht="20.100000000000001" customHeight="1" x14ac:dyDescent="0.25">
      <c r="A46" s="10" t="s">
        <v>29</v>
      </c>
      <c r="B46" s="6" t="s">
        <v>30</v>
      </c>
      <c r="C46" s="2" t="s">
        <v>108</v>
      </c>
      <c r="D46" s="25" t="s">
        <v>140</v>
      </c>
    </row>
    <row r="47" spans="1:4" ht="20.100000000000001" customHeight="1" x14ac:dyDescent="0.25">
      <c r="A47" s="10" t="s">
        <v>31</v>
      </c>
      <c r="B47" s="6" t="s">
        <v>32</v>
      </c>
      <c r="C47" s="2" t="s">
        <v>10</v>
      </c>
      <c r="D47" s="21">
        <v>0</v>
      </c>
    </row>
    <row r="48" spans="1:4" ht="10.5" customHeight="1" x14ac:dyDescent="0.25">
      <c r="A48" s="10"/>
      <c r="B48" s="6"/>
      <c r="C48" s="2"/>
      <c r="D48" s="8"/>
    </row>
    <row r="49" spans="1:4" ht="20.100000000000001" customHeight="1" x14ac:dyDescent="0.25">
      <c r="A49" s="10" t="s">
        <v>29</v>
      </c>
      <c r="B49" s="6" t="s">
        <v>30</v>
      </c>
      <c r="C49" s="2" t="s">
        <v>108</v>
      </c>
      <c r="D49" s="25" t="s">
        <v>131</v>
      </c>
    </row>
    <row r="50" spans="1:4" ht="20.100000000000001" customHeight="1" x14ac:dyDescent="0.25">
      <c r="A50" s="10" t="s">
        <v>31</v>
      </c>
      <c r="B50" s="6" t="s">
        <v>32</v>
      </c>
      <c r="C50" s="2" t="s">
        <v>10</v>
      </c>
      <c r="D50" s="21">
        <v>0</v>
      </c>
    </row>
    <row r="51" spans="1:4" ht="10.5" customHeight="1" x14ac:dyDescent="0.25">
      <c r="A51" s="10"/>
      <c r="B51" s="6"/>
      <c r="C51" s="2"/>
      <c r="D51" s="8"/>
    </row>
    <row r="52" spans="1:4" ht="20.100000000000001" customHeight="1" x14ac:dyDescent="0.25">
      <c r="A52" s="10" t="s">
        <v>29</v>
      </c>
      <c r="B52" s="6" t="s">
        <v>30</v>
      </c>
      <c r="C52" s="2" t="s">
        <v>108</v>
      </c>
      <c r="D52" s="8" t="s">
        <v>149</v>
      </c>
    </row>
    <row r="53" spans="1:4" ht="20.100000000000001" customHeight="1" x14ac:dyDescent="0.25">
      <c r="A53" s="10" t="s">
        <v>31</v>
      </c>
      <c r="B53" s="6" t="s">
        <v>32</v>
      </c>
      <c r="C53" s="2" t="s">
        <v>10</v>
      </c>
      <c r="D53" s="21">
        <v>0</v>
      </c>
    </row>
    <row r="54" spans="1:4" ht="10.5" customHeight="1" x14ac:dyDescent="0.25">
      <c r="A54" s="10"/>
      <c r="B54" s="6"/>
      <c r="C54" s="2"/>
      <c r="D54" s="8"/>
    </row>
    <row r="55" spans="1:4" ht="20.100000000000001" customHeight="1" x14ac:dyDescent="0.25">
      <c r="A55" s="10" t="s">
        <v>29</v>
      </c>
      <c r="B55" s="6" t="s">
        <v>30</v>
      </c>
      <c r="C55" s="2" t="s">
        <v>108</v>
      </c>
      <c r="D55" s="8" t="s">
        <v>137</v>
      </c>
    </row>
    <row r="56" spans="1:4" ht="20.100000000000001" customHeight="1" x14ac:dyDescent="0.25">
      <c r="A56" s="10" t="s">
        <v>31</v>
      </c>
      <c r="B56" s="6" t="s">
        <v>32</v>
      </c>
      <c r="C56" s="2" t="s">
        <v>10</v>
      </c>
      <c r="D56" s="21">
        <f>'[1]20'!$H$342+'[1]20'!$H$351+'[1]20'!$H$356+'[1]20'!$H$357</f>
        <v>43465.229090909088</v>
      </c>
    </row>
    <row r="57" spans="1:4" ht="48" customHeight="1" x14ac:dyDescent="0.25">
      <c r="A57" s="10" t="s">
        <v>29</v>
      </c>
      <c r="B57" s="6" t="s">
        <v>30</v>
      </c>
      <c r="C57" s="2" t="s">
        <v>108</v>
      </c>
      <c r="D57" s="8" t="s">
        <v>132</v>
      </c>
    </row>
    <row r="58" spans="1:4" ht="20.100000000000001" customHeight="1" x14ac:dyDescent="0.25">
      <c r="A58" s="10" t="s">
        <v>31</v>
      </c>
      <c r="B58" s="6" t="s">
        <v>32</v>
      </c>
      <c r="C58" s="2" t="s">
        <v>10</v>
      </c>
      <c r="D58" s="19">
        <f>'[1]26'!$Q$29</f>
        <v>7989.3040072147114</v>
      </c>
    </row>
    <row r="59" spans="1:4" s="12" customFormat="1" ht="11.25" customHeight="1" x14ac:dyDescent="0.25">
      <c r="A59" s="24"/>
      <c r="B59" s="24"/>
      <c r="C59" s="24"/>
      <c r="D59" s="24"/>
    </row>
    <row r="60" spans="1:4" ht="54.75" customHeight="1" x14ac:dyDescent="0.25">
      <c r="A60" s="10" t="s">
        <v>29</v>
      </c>
      <c r="B60" s="6" t="s">
        <v>30</v>
      </c>
      <c r="C60" s="2" t="s">
        <v>108</v>
      </c>
      <c r="D60" s="8" t="s">
        <v>133</v>
      </c>
    </row>
    <row r="61" spans="1:4" ht="20.100000000000001" customHeight="1" x14ac:dyDescent="0.25">
      <c r="A61" s="10" t="s">
        <v>31</v>
      </c>
      <c r="B61" s="6" t="s">
        <v>32</v>
      </c>
      <c r="C61" s="2" t="s">
        <v>10</v>
      </c>
      <c r="D61" s="19">
        <f>'[1]26'!$Q$26</f>
        <v>84401.444082333983</v>
      </c>
    </row>
    <row r="62" spans="1:4" ht="10.5" customHeight="1" x14ac:dyDescent="0.25">
      <c r="A62" s="10"/>
      <c r="B62" s="6"/>
      <c r="C62" s="2"/>
      <c r="D62" s="8"/>
    </row>
    <row r="63" spans="1:4" ht="20.100000000000001" customHeight="1" x14ac:dyDescent="0.25">
      <c r="A63" s="10" t="s">
        <v>29</v>
      </c>
      <c r="B63" s="6" t="s">
        <v>30</v>
      </c>
      <c r="C63" s="2" t="s">
        <v>108</v>
      </c>
      <c r="D63" s="25" t="s">
        <v>134</v>
      </c>
    </row>
    <row r="64" spans="1:4" ht="20.100000000000001" customHeight="1" x14ac:dyDescent="0.25">
      <c r="A64" s="10" t="s">
        <v>31</v>
      </c>
      <c r="B64" s="6" t="s">
        <v>32</v>
      </c>
      <c r="C64" s="2" t="s">
        <v>10</v>
      </c>
      <c r="D64" s="19">
        <f>'[1]26'!$Q$25</f>
        <v>123840.43744720811</v>
      </c>
    </row>
    <row r="65" spans="1:4" s="12" customFormat="1" ht="11.25" customHeight="1" x14ac:dyDescent="0.25">
      <c r="A65" s="24"/>
      <c r="B65" s="24"/>
      <c r="C65" s="24"/>
      <c r="D65" s="20"/>
    </row>
    <row r="66" spans="1:4" ht="20.100000000000001" customHeight="1" x14ac:dyDescent="0.25">
      <c r="A66" s="10" t="s">
        <v>29</v>
      </c>
      <c r="B66" s="6" t="s">
        <v>30</v>
      </c>
      <c r="C66" s="2" t="s">
        <v>108</v>
      </c>
      <c r="D66" s="25" t="s">
        <v>135</v>
      </c>
    </row>
    <row r="67" spans="1:4" ht="20.100000000000001" customHeight="1" x14ac:dyDescent="0.25">
      <c r="A67" s="10" t="s">
        <v>31</v>
      </c>
      <c r="B67" s="6" t="s">
        <v>32</v>
      </c>
      <c r="C67" s="2" t="s">
        <v>10</v>
      </c>
      <c r="D67" s="19">
        <f>'[1]26'!$Q$27</f>
        <v>26805.41984321225</v>
      </c>
    </row>
    <row r="68" spans="1:4" ht="10.5" customHeight="1" x14ac:dyDescent="0.25">
      <c r="A68" s="10"/>
      <c r="B68" s="6"/>
      <c r="C68" s="2"/>
      <c r="D68" s="8"/>
    </row>
    <row r="69" spans="1:4" ht="20.100000000000001" customHeight="1" x14ac:dyDescent="0.25">
      <c r="A69" s="10" t="s">
        <v>29</v>
      </c>
      <c r="B69" s="6" t="s">
        <v>30</v>
      </c>
      <c r="C69" s="2" t="s">
        <v>108</v>
      </c>
      <c r="D69" s="25" t="s">
        <v>136</v>
      </c>
    </row>
    <row r="70" spans="1:4" ht="20.100000000000001" customHeight="1" x14ac:dyDescent="0.25">
      <c r="A70" s="10" t="s">
        <v>31</v>
      </c>
      <c r="B70" s="6" t="s">
        <v>32</v>
      </c>
      <c r="C70" s="2" t="s">
        <v>10</v>
      </c>
      <c r="D70" s="19">
        <f>'[1]26'!$Q$30</f>
        <v>8577.7343498279206</v>
      </c>
    </row>
    <row r="71" spans="1:4" s="12" customFormat="1" ht="11.25" customHeight="1" x14ac:dyDescent="0.25">
      <c r="A71" s="24"/>
      <c r="B71" s="24"/>
      <c r="C71" s="24"/>
      <c r="D71" s="24"/>
    </row>
    <row r="72" spans="1:4" s="12" customFormat="1" ht="45" customHeight="1" x14ac:dyDescent="0.25">
      <c r="A72" s="42" t="s">
        <v>33</v>
      </c>
      <c r="B72" s="43"/>
      <c r="C72" s="43"/>
      <c r="D72" s="44"/>
    </row>
    <row r="73" spans="1:4" ht="30" x14ac:dyDescent="0.25">
      <c r="A73" s="10" t="s">
        <v>34</v>
      </c>
      <c r="B73" s="6" t="s">
        <v>35</v>
      </c>
      <c r="C73" s="2" t="s">
        <v>108</v>
      </c>
      <c r="D73" s="8" t="s">
        <v>138</v>
      </c>
    </row>
    <row r="74" spans="1:4" ht="20.100000000000001" customHeight="1" x14ac:dyDescent="0.25">
      <c r="A74" s="10" t="s">
        <v>36</v>
      </c>
      <c r="B74" s="6" t="s">
        <v>37</v>
      </c>
      <c r="C74" s="2" t="s">
        <v>108</v>
      </c>
      <c r="D74" s="8" t="s">
        <v>141</v>
      </c>
    </row>
    <row r="75" spans="1:4" ht="20.100000000000001" customHeight="1" x14ac:dyDescent="0.25">
      <c r="A75" s="10" t="s">
        <v>38</v>
      </c>
      <c r="B75" s="6" t="s">
        <v>39</v>
      </c>
      <c r="C75" s="2" t="s">
        <v>108</v>
      </c>
      <c r="D75" s="8" t="s">
        <v>142</v>
      </c>
    </row>
    <row r="76" spans="1:4" ht="20.100000000000001" customHeight="1" x14ac:dyDescent="0.25">
      <c r="A76" s="10" t="s">
        <v>40</v>
      </c>
      <c r="B76" s="6" t="s">
        <v>41</v>
      </c>
      <c r="C76" s="2" t="s">
        <v>10</v>
      </c>
      <c r="D76" s="8">
        <v>13.6</v>
      </c>
    </row>
    <row r="77" spans="1:4" ht="27" customHeight="1" x14ac:dyDescent="0.25">
      <c r="A77" s="10" t="s">
        <v>34</v>
      </c>
      <c r="B77" s="6" t="s">
        <v>35</v>
      </c>
      <c r="C77" s="2" t="s">
        <v>108</v>
      </c>
      <c r="D77" s="8" t="s">
        <v>127</v>
      </c>
    </row>
    <row r="78" spans="1:4" ht="20.100000000000001" customHeight="1" x14ac:dyDescent="0.25">
      <c r="A78" s="10" t="s">
        <v>36</v>
      </c>
      <c r="B78" s="6" t="s">
        <v>37</v>
      </c>
      <c r="C78" s="2" t="s">
        <v>108</v>
      </c>
      <c r="D78" s="8" t="s">
        <v>141</v>
      </c>
    </row>
    <row r="79" spans="1:4" ht="20.100000000000001" customHeight="1" x14ac:dyDescent="0.25">
      <c r="A79" s="10" t="s">
        <v>38</v>
      </c>
      <c r="B79" s="6" t="s">
        <v>39</v>
      </c>
      <c r="C79" s="2" t="s">
        <v>108</v>
      </c>
      <c r="D79" s="8" t="s">
        <v>142</v>
      </c>
    </row>
    <row r="80" spans="1:4" ht="20.100000000000001" customHeight="1" x14ac:dyDescent="0.25">
      <c r="A80" s="10" t="s">
        <v>40</v>
      </c>
      <c r="B80" s="6" t="s">
        <v>41</v>
      </c>
      <c r="C80" s="2" t="s">
        <v>10</v>
      </c>
      <c r="D80" s="8">
        <v>5.8</v>
      </c>
    </row>
    <row r="81" spans="1:4" ht="27" customHeight="1" x14ac:dyDescent="0.25">
      <c r="A81" s="10" t="s">
        <v>34</v>
      </c>
      <c r="B81" s="6" t="s">
        <v>35</v>
      </c>
      <c r="C81" s="2" t="s">
        <v>108</v>
      </c>
      <c r="D81" s="8" t="s">
        <v>128</v>
      </c>
    </row>
    <row r="82" spans="1:4" ht="20.100000000000001" customHeight="1" x14ac:dyDescent="0.25">
      <c r="A82" s="26" t="s">
        <v>36</v>
      </c>
      <c r="B82" s="27" t="s">
        <v>37</v>
      </c>
      <c r="C82" s="28" t="s">
        <v>108</v>
      </c>
      <c r="D82" s="29" t="s">
        <v>145</v>
      </c>
    </row>
    <row r="83" spans="1:4" ht="20.100000000000001" customHeight="1" x14ac:dyDescent="0.25">
      <c r="A83" s="26" t="s">
        <v>38</v>
      </c>
      <c r="B83" s="27" t="s">
        <v>39</v>
      </c>
      <c r="C83" s="28" t="s">
        <v>108</v>
      </c>
      <c r="D83" s="29" t="s">
        <v>142</v>
      </c>
    </row>
    <row r="84" spans="1:4" ht="20.100000000000001" customHeight="1" x14ac:dyDescent="0.25">
      <c r="A84" s="26" t="s">
        <v>40</v>
      </c>
      <c r="B84" s="27" t="s">
        <v>41</v>
      </c>
      <c r="C84" s="28" t="s">
        <v>10</v>
      </c>
      <c r="D84" s="29">
        <v>69.22</v>
      </c>
    </row>
    <row r="85" spans="1:4" ht="28.5" customHeight="1" x14ac:dyDescent="0.25">
      <c r="A85" s="26" t="s">
        <v>34</v>
      </c>
      <c r="B85" s="27" t="s">
        <v>35</v>
      </c>
      <c r="C85" s="28" t="s">
        <v>108</v>
      </c>
      <c r="D85" s="29" t="s">
        <v>129</v>
      </c>
    </row>
    <row r="86" spans="1:4" ht="20.100000000000001" customHeight="1" x14ac:dyDescent="0.25">
      <c r="A86" s="26" t="s">
        <v>36</v>
      </c>
      <c r="B86" s="27" t="s">
        <v>37</v>
      </c>
      <c r="C86" s="28" t="s">
        <v>108</v>
      </c>
      <c r="D86" s="29" t="s">
        <v>143</v>
      </c>
    </row>
    <row r="87" spans="1:4" ht="20.100000000000001" customHeight="1" x14ac:dyDescent="0.25">
      <c r="A87" s="26" t="s">
        <v>38</v>
      </c>
      <c r="B87" s="27" t="s">
        <v>39</v>
      </c>
      <c r="C87" s="28" t="s">
        <v>108</v>
      </c>
      <c r="D87" s="29" t="s">
        <v>142</v>
      </c>
    </row>
    <row r="88" spans="1:4" ht="20.100000000000001" customHeight="1" x14ac:dyDescent="0.25">
      <c r="A88" s="26" t="s">
        <v>40</v>
      </c>
      <c r="B88" s="27" t="s">
        <v>41</v>
      </c>
      <c r="C88" s="28" t="s">
        <v>10</v>
      </c>
      <c r="D88" s="29">
        <v>3.3</v>
      </c>
    </row>
    <row r="89" spans="1:4" ht="26.25" customHeight="1" x14ac:dyDescent="0.25">
      <c r="A89" s="26" t="s">
        <v>34</v>
      </c>
      <c r="B89" s="27" t="s">
        <v>35</v>
      </c>
      <c r="C89" s="28" t="s">
        <v>108</v>
      </c>
      <c r="D89" s="30" t="s">
        <v>139</v>
      </c>
    </row>
    <row r="90" spans="1:4" ht="20.100000000000001" customHeight="1" x14ac:dyDescent="0.25">
      <c r="A90" s="26" t="s">
        <v>36</v>
      </c>
      <c r="B90" s="27" t="s">
        <v>37</v>
      </c>
      <c r="C90" s="28" t="s">
        <v>108</v>
      </c>
      <c r="D90" s="29" t="s">
        <v>143</v>
      </c>
    </row>
    <row r="91" spans="1:4" ht="20.100000000000001" customHeight="1" x14ac:dyDescent="0.25">
      <c r="A91" s="26" t="s">
        <v>38</v>
      </c>
      <c r="B91" s="27" t="s">
        <v>39</v>
      </c>
      <c r="C91" s="28" t="s">
        <v>108</v>
      </c>
      <c r="D91" s="29" t="s">
        <v>142</v>
      </c>
    </row>
    <row r="92" spans="1:4" ht="20.100000000000001" customHeight="1" x14ac:dyDescent="0.25">
      <c r="A92" s="26" t="s">
        <v>40</v>
      </c>
      <c r="B92" s="27" t="s">
        <v>41</v>
      </c>
      <c r="C92" s="28" t="s">
        <v>10</v>
      </c>
      <c r="D92" s="29">
        <v>0.5</v>
      </c>
    </row>
    <row r="93" spans="1:4" ht="27" customHeight="1" x14ac:dyDescent="0.25">
      <c r="A93" s="26" t="s">
        <v>34</v>
      </c>
      <c r="B93" s="27" t="s">
        <v>35</v>
      </c>
      <c r="C93" s="28" t="s">
        <v>108</v>
      </c>
      <c r="D93" s="30" t="s">
        <v>130</v>
      </c>
    </row>
    <row r="94" spans="1:4" ht="20.100000000000001" customHeight="1" x14ac:dyDescent="0.25">
      <c r="A94" s="26" t="s">
        <v>36</v>
      </c>
      <c r="B94" s="27" t="s">
        <v>37</v>
      </c>
      <c r="C94" s="28" t="s">
        <v>108</v>
      </c>
      <c r="D94" s="29" t="s">
        <v>146</v>
      </c>
    </row>
    <row r="95" spans="1:4" ht="20.100000000000001" customHeight="1" x14ac:dyDescent="0.25">
      <c r="A95" s="26" t="s">
        <v>38</v>
      </c>
      <c r="B95" s="27" t="s">
        <v>39</v>
      </c>
      <c r="C95" s="28" t="s">
        <v>108</v>
      </c>
      <c r="D95" s="29" t="s">
        <v>147</v>
      </c>
    </row>
    <row r="96" spans="1:4" ht="20.100000000000001" customHeight="1" x14ac:dyDescent="0.25">
      <c r="A96" s="26" t="s">
        <v>40</v>
      </c>
      <c r="B96" s="27" t="s">
        <v>41</v>
      </c>
      <c r="C96" s="28" t="s">
        <v>10</v>
      </c>
      <c r="D96" s="32">
        <v>2250</v>
      </c>
    </row>
    <row r="97" spans="1:4" ht="27" customHeight="1" x14ac:dyDescent="0.25">
      <c r="A97" s="26" t="s">
        <v>34</v>
      </c>
      <c r="B97" s="27" t="s">
        <v>35</v>
      </c>
      <c r="C97" s="28" t="s">
        <v>108</v>
      </c>
      <c r="D97" s="30" t="s">
        <v>140</v>
      </c>
    </row>
    <row r="98" spans="1:4" ht="20.100000000000001" customHeight="1" x14ac:dyDescent="0.25">
      <c r="A98" s="26" t="s">
        <v>36</v>
      </c>
      <c r="B98" s="27" t="s">
        <v>37</v>
      </c>
      <c r="C98" s="28" t="s">
        <v>108</v>
      </c>
      <c r="D98" s="29" t="s">
        <v>126</v>
      </c>
    </row>
    <row r="99" spans="1:4" ht="20.100000000000001" customHeight="1" x14ac:dyDescent="0.25">
      <c r="A99" s="26" t="s">
        <v>38</v>
      </c>
      <c r="B99" s="27" t="s">
        <v>39</v>
      </c>
      <c r="C99" s="28" t="s">
        <v>108</v>
      </c>
      <c r="D99" s="29" t="s">
        <v>126</v>
      </c>
    </row>
    <row r="100" spans="1:4" ht="20.100000000000001" customHeight="1" x14ac:dyDescent="0.25">
      <c r="A100" s="26" t="s">
        <v>40</v>
      </c>
      <c r="B100" s="27" t="s">
        <v>41</v>
      </c>
      <c r="C100" s="28" t="s">
        <v>10</v>
      </c>
      <c r="D100" s="29" t="s">
        <v>126</v>
      </c>
    </row>
    <row r="101" spans="1:4" ht="25.5" customHeight="1" x14ac:dyDescent="0.25">
      <c r="A101" s="26" t="s">
        <v>34</v>
      </c>
      <c r="B101" s="27" t="s">
        <v>35</v>
      </c>
      <c r="C101" s="28" t="s">
        <v>108</v>
      </c>
      <c r="D101" s="30" t="s">
        <v>131</v>
      </c>
    </row>
    <row r="102" spans="1:4" ht="20.100000000000001" customHeight="1" x14ac:dyDescent="0.25">
      <c r="A102" s="26" t="s">
        <v>36</v>
      </c>
      <c r="B102" s="27" t="s">
        <v>37</v>
      </c>
      <c r="C102" s="28" t="s">
        <v>108</v>
      </c>
      <c r="D102" s="29" t="s">
        <v>108</v>
      </c>
    </row>
    <row r="103" spans="1:4" ht="20.100000000000001" customHeight="1" x14ac:dyDescent="0.25">
      <c r="A103" s="26" t="s">
        <v>38</v>
      </c>
      <c r="B103" s="27" t="s">
        <v>39</v>
      </c>
      <c r="C103" s="28" t="s">
        <v>108</v>
      </c>
      <c r="D103" s="29" t="s">
        <v>108</v>
      </c>
    </row>
    <row r="104" spans="1:4" ht="20.100000000000001" customHeight="1" x14ac:dyDescent="0.25">
      <c r="A104" s="26" t="s">
        <v>40</v>
      </c>
      <c r="B104" s="27" t="s">
        <v>41</v>
      </c>
      <c r="C104" s="28" t="s">
        <v>10</v>
      </c>
      <c r="D104" s="29" t="s">
        <v>108</v>
      </c>
    </row>
    <row r="105" spans="1:4" ht="26.25" customHeight="1" x14ac:dyDescent="0.25">
      <c r="A105" s="26" t="s">
        <v>34</v>
      </c>
      <c r="B105" s="27" t="s">
        <v>35</v>
      </c>
      <c r="C105" s="28" t="s">
        <v>108</v>
      </c>
      <c r="D105" s="29" t="s">
        <v>149</v>
      </c>
    </row>
    <row r="106" spans="1:4" ht="20.100000000000001" customHeight="1" x14ac:dyDescent="0.25">
      <c r="A106" s="26" t="s">
        <v>36</v>
      </c>
      <c r="B106" s="27" t="s">
        <v>37</v>
      </c>
      <c r="C106" s="28" t="s">
        <v>108</v>
      </c>
      <c r="D106" s="29" t="s">
        <v>108</v>
      </c>
    </row>
    <row r="107" spans="1:4" ht="20.100000000000001" customHeight="1" x14ac:dyDescent="0.25">
      <c r="A107" s="26" t="s">
        <v>38</v>
      </c>
      <c r="B107" s="27" t="s">
        <v>39</v>
      </c>
      <c r="C107" s="28" t="s">
        <v>108</v>
      </c>
      <c r="D107" s="29" t="s">
        <v>108</v>
      </c>
    </row>
    <row r="108" spans="1:4" ht="20.100000000000001" customHeight="1" x14ac:dyDescent="0.25">
      <c r="A108" s="26" t="s">
        <v>40</v>
      </c>
      <c r="B108" s="27" t="s">
        <v>41</v>
      </c>
      <c r="C108" s="28" t="s">
        <v>10</v>
      </c>
      <c r="D108" s="29" t="s">
        <v>108</v>
      </c>
    </row>
    <row r="109" spans="1:4" ht="27" customHeight="1" x14ac:dyDescent="0.25">
      <c r="A109" s="26" t="s">
        <v>34</v>
      </c>
      <c r="B109" s="27" t="s">
        <v>35</v>
      </c>
      <c r="C109" s="28" t="s">
        <v>108</v>
      </c>
      <c r="D109" s="29" t="s">
        <v>137</v>
      </c>
    </row>
    <row r="110" spans="1:4" ht="20.100000000000001" customHeight="1" x14ac:dyDescent="0.25">
      <c r="A110" s="26" t="s">
        <v>36</v>
      </c>
      <c r="B110" s="27" t="s">
        <v>37</v>
      </c>
      <c r="C110" s="28" t="s">
        <v>108</v>
      </c>
      <c r="D110" s="29" t="s">
        <v>145</v>
      </c>
    </row>
    <row r="111" spans="1:4" ht="20.100000000000001" customHeight="1" x14ac:dyDescent="0.25">
      <c r="A111" s="26" t="s">
        <v>38</v>
      </c>
      <c r="B111" s="27" t="s">
        <v>39</v>
      </c>
      <c r="C111" s="28" t="s">
        <v>108</v>
      </c>
      <c r="D111" s="29" t="s">
        <v>142</v>
      </c>
    </row>
    <row r="112" spans="1:4" ht="20.100000000000001" customHeight="1" x14ac:dyDescent="0.25">
      <c r="A112" s="26" t="s">
        <v>40</v>
      </c>
      <c r="B112" s="27" t="s">
        <v>41</v>
      </c>
      <c r="C112" s="28" t="s">
        <v>10</v>
      </c>
      <c r="D112" s="29">
        <v>12.79</v>
      </c>
    </row>
    <row r="113" spans="1:4" ht="27" customHeight="1" x14ac:dyDescent="0.25">
      <c r="A113" s="26" t="s">
        <v>34</v>
      </c>
      <c r="B113" s="27" t="s">
        <v>35</v>
      </c>
      <c r="C113" s="28" t="s">
        <v>108</v>
      </c>
      <c r="D113" s="29" t="s">
        <v>132</v>
      </c>
    </row>
    <row r="114" spans="1:4" ht="20.100000000000001" customHeight="1" x14ac:dyDescent="0.25">
      <c r="A114" s="26" t="s">
        <v>36</v>
      </c>
      <c r="B114" s="27" t="s">
        <v>37</v>
      </c>
      <c r="C114" s="28" t="s">
        <v>108</v>
      </c>
      <c r="D114" s="29" t="s">
        <v>145</v>
      </c>
    </row>
    <row r="115" spans="1:4" ht="20.100000000000001" customHeight="1" x14ac:dyDescent="0.25">
      <c r="A115" s="26" t="s">
        <v>38</v>
      </c>
      <c r="B115" s="27" t="s">
        <v>39</v>
      </c>
      <c r="C115" s="28" t="s">
        <v>108</v>
      </c>
      <c r="D115" s="29" t="s">
        <v>142</v>
      </c>
    </row>
    <row r="116" spans="1:4" ht="20.100000000000001" customHeight="1" x14ac:dyDescent="0.25">
      <c r="A116" s="26" t="s">
        <v>40</v>
      </c>
      <c r="B116" s="27" t="s">
        <v>41</v>
      </c>
      <c r="C116" s="28" t="s">
        <v>10</v>
      </c>
      <c r="D116" s="29">
        <v>2.35</v>
      </c>
    </row>
    <row r="117" spans="1:4" ht="43.5" customHeight="1" x14ac:dyDescent="0.25">
      <c r="A117" s="26" t="s">
        <v>34</v>
      </c>
      <c r="B117" s="27" t="s">
        <v>35</v>
      </c>
      <c r="C117" s="28" t="s">
        <v>108</v>
      </c>
      <c r="D117" s="29" t="s">
        <v>133</v>
      </c>
    </row>
    <row r="118" spans="1:4" ht="20.100000000000001" customHeight="1" x14ac:dyDescent="0.25">
      <c r="A118" s="26" t="s">
        <v>36</v>
      </c>
      <c r="B118" s="27" t="s">
        <v>37</v>
      </c>
      <c r="C118" s="28" t="s">
        <v>108</v>
      </c>
      <c r="D118" s="29" t="s">
        <v>145</v>
      </c>
    </row>
    <row r="119" spans="1:4" ht="20.100000000000001" customHeight="1" x14ac:dyDescent="0.25">
      <c r="A119" s="26" t="s">
        <v>38</v>
      </c>
      <c r="B119" s="27" t="s">
        <v>39</v>
      </c>
      <c r="C119" s="28" t="s">
        <v>108</v>
      </c>
      <c r="D119" s="29" t="s">
        <v>142</v>
      </c>
    </row>
    <row r="120" spans="1:4" ht="20.100000000000001" customHeight="1" x14ac:dyDescent="0.25">
      <c r="A120" s="26" t="s">
        <v>40</v>
      </c>
      <c r="B120" s="27" t="s">
        <v>41</v>
      </c>
      <c r="C120" s="28" t="s">
        <v>10</v>
      </c>
      <c r="D120" s="29">
        <v>24.84</v>
      </c>
    </row>
    <row r="121" spans="1:4" ht="27.75" customHeight="1" x14ac:dyDescent="0.25">
      <c r="A121" s="26" t="s">
        <v>34</v>
      </c>
      <c r="B121" s="27" t="s">
        <v>35</v>
      </c>
      <c r="C121" s="28" t="s">
        <v>108</v>
      </c>
      <c r="D121" s="30" t="s">
        <v>134</v>
      </c>
    </row>
    <row r="122" spans="1:4" ht="20.100000000000001" customHeight="1" x14ac:dyDescent="0.25">
      <c r="A122" s="26" t="s">
        <v>36</v>
      </c>
      <c r="B122" s="27" t="s">
        <v>37</v>
      </c>
      <c r="C122" s="28" t="s">
        <v>108</v>
      </c>
      <c r="D122" s="29" t="s">
        <v>148</v>
      </c>
    </row>
    <row r="123" spans="1:4" ht="20.100000000000001" customHeight="1" x14ac:dyDescent="0.25">
      <c r="A123" s="26" t="s">
        <v>38</v>
      </c>
      <c r="B123" s="27" t="s">
        <v>39</v>
      </c>
      <c r="C123" s="28" t="s">
        <v>108</v>
      </c>
      <c r="D123" s="29" t="s">
        <v>142</v>
      </c>
    </row>
    <row r="124" spans="1:4" ht="20.100000000000001" customHeight="1" x14ac:dyDescent="0.25">
      <c r="A124" s="26" t="s">
        <v>40</v>
      </c>
      <c r="B124" s="27" t="s">
        <v>41</v>
      </c>
      <c r="C124" s="28" t="s">
        <v>10</v>
      </c>
      <c r="D124" s="29">
        <v>36.450000000000003</v>
      </c>
    </row>
    <row r="125" spans="1:4" ht="26.25" customHeight="1" x14ac:dyDescent="0.25">
      <c r="A125" s="26" t="s">
        <v>34</v>
      </c>
      <c r="B125" s="27" t="s">
        <v>35</v>
      </c>
      <c r="C125" s="28" t="s">
        <v>108</v>
      </c>
      <c r="D125" s="30" t="s">
        <v>135</v>
      </c>
    </row>
    <row r="126" spans="1:4" ht="20.100000000000001" customHeight="1" x14ac:dyDescent="0.25">
      <c r="A126" s="26" t="s">
        <v>36</v>
      </c>
      <c r="B126" s="27" t="s">
        <v>37</v>
      </c>
      <c r="C126" s="28" t="s">
        <v>108</v>
      </c>
      <c r="D126" s="29" t="s">
        <v>145</v>
      </c>
    </row>
    <row r="127" spans="1:4" ht="20.100000000000001" customHeight="1" x14ac:dyDescent="0.25">
      <c r="A127" s="26" t="s">
        <v>38</v>
      </c>
      <c r="B127" s="27" t="s">
        <v>39</v>
      </c>
      <c r="C127" s="28" t="s">
        <v>108</v>
      </c>
      <c r="D127" s="29" t="s">
        <v>142</v>
      </c>
    </row>
    <row r="128" spans="1:4" ht="20.100000000000001" customHeight="1" x14ac:dyDescent="0.25">
      <c r="A128" s="26" t="s">
        <v>40</v>
      </c>
      <c r="B128" s="27" t="s">
        <v>41</v>
      </c>
      <c r="C128" s="28" t="s">
        <v>10</v>
      </c>
      <c r="D128" s="29">
        <v>7.89</v>
      </c>
    </row>
    <row r="129" spans="1:4" ht="27" customHeight="1" x14ac:dyDescent="0.25">
      <c r="A129" s="26" t="s">
        <v>34</v>
      </c>
      <c r="B129" s="27" t="s">
        <v>35</v>
      </c>
      <c r="C129" s="28" t="s">
        <v>108</v>
      </c>
      <c r="D129" s="30" t="s">
        <v>136</v>
      </c>
    </row>
    <row r="130" spans="1:4" ht="20.100000000000001" customHeight="1" x14ac:dyDescent="0.25">
      <c r="A130" s="26" t="s">
        <v>36</v>
      </c>
      <c r="B130" s="27" t="s">
        <v>37</v>
      </c>
      <c r="C130" s="28" t="s">
        <v>108</v>
      </c>
      <c r="D130" s="29" t="s">
        <v>145</v>
      </c>
    </row>
    <row r="131" spans="1:4" ht="20.100000000000001" customHeight="1" x14ac:dyDescent="0.25">
      <c r="A131" s="26" t="s">
        <v>38</v>
      </c>
      <c r="B131" s="27" t="s">
        <v>39</v>
      </c>
      <c r="C131" s="28" t="s">
        <v>108</v>
      </c>
      <c r="D131" s="29" t="s">
        <v>142</v>
      </c>
    </row>
    <row r="132" spans="1:4" ht="20.100000000000001" customHeight="1" x14ac:dyDescent="0.25">
      <c r="A132" s="26" t="s">
        <v>40</v>
      </c>
      <c r="B132" s="27" t="s">
        <v>41</v>
      </c>
      <c r="C132" s="28" t="s">
        <v>10</v>
      </c>
      <c r="D132" s="29">
        <v>2.52</v>
      </c>
    </row>
    <row r="133" spans="1:4" s="12" customFormat="1" ht="30" customHeight="1" x14ac:dyDescent="0.25">
      <c r="A133" s="36" t="s">
        <v>42</v>
      </c>
      <c r="B133" s="37"/>
      <c r="C133" s="37"/>
      <c r="D133" s="38"/>
    </row>
    <row r="134" spans="1:4" ht="20.100000000000001" customHeight="1" x14ac:dyDescent="0.25">
      <c r="A134" s="26" t="s">
        <v>43</v>
      </c>
      <c r="B134" s="27" t="s">
        <v>44</v>
      </c>
      <c r="C134" s="28" t="s">
        <v>45</v>
      </c>
      <c r="D134" s="29">
        <v>2</v>
      </c>
    </row>
    <row r="135" spans="1:4" ht="20.100000000000001" customHeight="1" x14ac:dyDescent="0.25">
      <c r="A135" s="26" t="s">
        <v>46</v>
      </c>
      <c r="B135" s="27" t="s">
        <v>47</v>
      </c>
      <c r="C135" s="28" t="s">
        <v>45</v>
      </c>
      <c r="D135" s="29">
        <v>2</v>
      </c>
    </row>
    <row r="136" spans="1:4" ht="20.100000000000001" customHeight="1" x14ac:dyDescent="0.25">
      <c r="A136" s="26" t="s">
        <v>48</v>
      </c>
      <c r="B136" s="27" t="s">
        <v>49</v>
      </c>
      <c r="C136" s="28" t="s">
        <v>45</v>
      </c>
      <c r="D136" s="29">
        <v>0</v>
      </c>
    </row>
    <row r="137" spans="1:4" ht="20.100000000000001" customHeight="1" x14ac:dyDescent="0.25">
      <c r="A137" s="26" t="s">
        <v>50</v>
      </c>
      <c r="B137" s="27" t="s">
        <v>51</v>
      </c>
      <c r="C137" s="28" t="s">
        <v>10</v>
      </c>
      <c r="D137" s="29">
        <v>0</v>
      </c>
    </row>
    <row r="138" spans="1:4" s="12" customFormat="1" ht="30" customHeight="1" x14ac:dyDescent="0.25">
      <c r="A138" s="36" t="s">
        <v>52</v>
      </c>
      <c r="B138" s="37"/>
      <c r="C138" s="37"/>
      <c r="D138" s="38"/>
    </row>
    <row r="139" spans="1:4" ht="20.100000000000001" customHeight="1" x14ac:dyDescent="0.25">
      <c r="A139" s="26" t="s">
        <v>53</v>
      </c>
      <c r="B139" s="31" t="s">
        <v>9</v>
      </c>
      <c r="C139" s="28" t="s">
        <v>10</v>
      </c>
      <c r="D139" s="32">
        <v>0</v>
      </c>
    </row>
    <row r="140" spans="1:4" ht="20.100000000000001" customHeight="1" x14ac:dyDescent="0.25">
      <c r="A140" s="26" t="s">
        <v>54</v>
      </c>
      <c r="B140" s="27" t="s">
        <v>11</v>
      </c>
      <c r="C140" s="28" t="s">
        <v>10</v>
      </c>
      <c r="D140" s="32">
        <v>0</v>
      </c>
    </row>
    <row r="141" spans="1:4" ht="20.100000000000001" customHeight="1" x14ac:dyDescent="0.25">
      <c r="A141" s="26" t="s">
        <v>55</v>
      </c>
      <c r="B141" s="27" t="s">
        <v>12</v>
      </c>
      <c r="C141" s="28" t="s">
        <v>10</v>
      </c>
      <c r="D141" s="32">
        <f>[1]ерц!$I$23-D11</f>
        <v>246316.12</v>
      </c>
    </row>
    <row r="142" spans="1:4" ht="20.100000000000001" customHeight="1" x14ac:dyDescent="0.25">
      <c r="A142" s="26" t="s">
        <v>56</v>
      </c>
      <c r="B142" s="31" t="s">
        <v>23</v>
      </c>
      <c r="C142" s="28" t="s">
        <v>10</v>
      </c>
      <c r="D142" s="32">
        <v>0</v>
      </c>
    </row>
    <row r="143" spans="1:4" ht="20.100000000000001" customHeight="1" x14ac:dyDescent="0.25">
      <c r="A143" s="26" t="s">
        <v>57</v>
      </c>
      <c r="B143" s="31" t="s">
        <v>25</v>
      </c>
      <c r="C143" s="28" t="s">
        <v>10</v>
      </c>
      <c r="D143" s="32">
        <v>0</v>
      </c>
    </row>
    <row r="144" spans="1:4" ht="20.100000000000001" customHeight="1" x14ac:dyDescent="0.25">
      <c r="A144" s="26" t="s">
        <v>58</v>
      </c>
      <c r="B144" s="27" t="s">
        <v>27</v>
      </c>
      <c r="C144" s="28" t="s">
        <v>10</v>
      </c>
      <c r="D144" s="32">
        <f>[1]ерц!$P$23-[1]ерц!$W$23-[1]ерц!$GP$23</f>
        <v>405246.33</v>
      </c>
    </row>
    <row r="145" spans="1:4" s="12" customFormat="1" ht="30" customHeight="1" x14ac:dyDescent="0.25">
      <c r="A145" s="45" t="s">
        <v>59</v>
      </c>
      <c r="B145" s="45"/>
      <c r="C145" s="45"/>
      <c r="D145" s="45"/>
    </row>
    <row r="146" spans="1:4" ht="20.100000000000001" customHeight="1" x14ac:dyDescent="0.25">
      <c r="A146" s="26" t="s">
        <v>60</v>
      </c>
      <c r="B146" s="31" t="s">
        <v>61</v>
      </c>
      <c r="C146" s="28" t="s">
        <v>108</v>
      </c>
      <c r="D146" s="29" t="s">
        <v>62</v>
      </c>
    </row>
    <row r="147" spans="1:4" ht="20.100000000000001" customHeight="1" x14ac:dyDescent="0.25">
      <c r="A147" s="26" t="s">
        <v>63</v>
      </c>
      <c r="B147" s="31" t="s">
        <v>39</v>
      </c>
      <c r="C147" s="28" t="s">
        <v>108</v>
      </c>
      <c r="D147" s="29" t="s">
        <v>64</v>
      </c>
    </row>
    <row r="148" spans="1:4" ht="30" customHeight="1" x14ac:dyDescent="0.25">
      <c r="A148" s="26" t="s">
        <v>65</v>
      </c>
      <c r="B148" s="31" t="s">
        <v>66</v>
      </c>
      <c r="C148" s="28" t="s">
        <v>67</v>
      </c>
      <c r="D148" s="33">
        <f>[1]ерц!$BL$23+[1]ерц!$BU$23</f>
        <v>7164.8829999999998</v>
      </c>
    </row>
    <row r="149" spans="1:4" ht="20.100000000000001" customHeight="1" x14ac:dyDescent="0.25">
      <c r="A149" s="26" t="s">
        <v>68</v>
      </c>
      <c r="B149" s="31" t="s">
        <v>69</v>
      </c>
      <c r="C149" s="28" t="s">
        <v>10</v>
      </c>
      <c r="D149" s="33">
        <f>[1]ерц!$BG$23+[1]ерц!$BP$23+'[1]юл нач.'!$C$78</f>
        <v>211669.83000000002</v>
      </c>
    </row>
    <row r="150" spans="1:4" ht="20.100000000000001" customHeight="1" x14ac:dyDescent="0.25">
      <c r="A150" s="26" t="s">
        <v>70</v>
      </c>
      <c r="B150" s="31" t="s">
        <v>71</v>
      </c>
      <c r="C150" s="28" t="s">
        <v>10</v>
      </c>
      <c r="D150" s="33">
        <f>[1]ерц!$BV$23+[1]ерц!$BM$23+'[1]юл нач.'!$E$78</f>
        <v>189157.80680747487</v>
      </c>
    </row>
    <row r="151" spans="1:4" ht="20.100000000000001" customHeight="1" x14ac:dyDescent="0.25">
      <c r="A151" s="26" t="s">
        <v>72</v>
      </c>
      <c r="B151" s="31" t="s">
        <v>73</v>
      </c>
      <c r="C151" s="28" t="s">
        <v>10</v>
      </c>
      <c r="D151" s="33">
        <f>[1]ерц!$BN$23+[1]ерц!$BW$23</f>
        <v>45662.01</v>
      </c>
    </row>
    <row r="152" spans="1:4" ht="30" customHeight="1" x14ac:dyDescent="0.25">
      <c r="A152" s="26" t="s">
        <v>74</v>
      </c>
      <c r="B152" s="31" t="s">
        <v>75</v>
      </c>
      <c r="C152" s="28" t="s">
        <v>10</v>
      </c>
      <c r="D152" s="33">
        <f>'[1]20'!$B$91</f>
        <v>219786.72</v>
      </c>
    </row>
    <row r="153" spans="1:4" ht="20.100000000000001" customHeight="1" x14ac:dyDescent="0.25">
      <c r="A153" s="26" t="s">
        <v>76</v>
      </c>
      <c r="B153" s="31" t="s">
        <v>77</v>
      </c>
      <c r="C153" s="28" t="s">
        <v>10</v>
      </c>
      <c r="D153" s="23">
        <v>41207.94</v>
      </c>
    </row>
    <row r="154" spans="1:4" ht="30" customHeight="1" x14ac:dyDescent="0.25">
      <c r="A154" s="26" t="s">
        <v>78</v>
      </c>
      <c r="B154" s="31" t="s">
        <v>79</v>
      </c>
      <c r="C154" s="28" t="s">
        <v>10</v>
      </c>
      <c r="D154" s="32">
        <f>D152-D153</f>
        <v>178578.78</v>
      </c>
    </row>
    <row r="155" spans="1:4" ht="30" customHeight="1" x14ac:dyDescent="0.25">
      <c r="A155" s="26" t="s">
        <v>80</v>
      </c>
      <c r="B155" s="31" t="s">
        <v>81</v>
      </c>
      <c r="C155" s="28" t="s">
        <v>10</v>
      </c>
      <c r="D155" s="32">
        <v>0</v>
      </c>
    </row>
    <row r="156" spans="1:4" s="12" customFormat="1" ht="30" customHeight="1" x14ac:dyDescent="0.25">
      <c r="A156" s="45" t="s">
        <v>59</v>
      </c>
      <c r="B156" s="45"/>
      <c r="C156" s="45"/>
      <c r="D156" s="45"/>
    </row>
    <row r="157" spans="1:4" ht="20.100000000000001" customHeight="1" x14ac:dyDescent="0.25">
      <c r="A157" s="26" t="s">
        <v>60</v>
      </c>
      <c r="B157" s="31" t="s">
        <v>61</v>
      </c>
      <c r="C157" s="28" t="s">
        <v>108</v>
      </c>
      <c r="D157" s="29" t="s">
        <v>83</v>
      </c>
    </row>
    <row r="158" spans="1:4" ht="20.100000000000001" customHeight="1" x14ac:dyDescent="0.25">
      <c r="A158" s="26" t="s">
        <v>63</v>
      </c>
      <c r="B158" s="31" t="s">
        <v>39</v>
      </c>
      <c r="C158" s="28" t="s">
        <v>108</v>
      </c>
      <c r="D158" s="29" t="s">
        <v>126</v>
      </c>
    </row>
    <row r="159" spans="1:4" x14ac:dyDescent="0.25">
      <c r="A159" s="26" t="s">
        <v>65</v>
      </c>
      <c r="B159" s="31" t="s">
        <v>66</v>
      </c>
      <c r="C159" s="28" t="s">
        <v>67</v>
      </c>
      <c r="D159" s="34" t="s">
        <v>126</v>
      </c>
    </row>
    <row r="160" spans="1:4" ht="20.100000000000001" customHeight="1" x14ac:dyDescent="0.25">
      <c r="A160" s="26" t="s">
        <v>68</v>
      </c>
      <c r="B160" s="31" t="s">
        <v>69</v>
      </c>
      <c r="C160" s="28" t="s">
        <v>10</v>
      </c>
      <c r="D160" s="33">
        <f>[1]ерц!$DA$23+[1]ерц!$CR$23+[1]ерц!$CI$23+'[1]юл нач.'!$C$74</f>
        <v>147700.32999999999</v>
      </c>
    </row>
    <row r="161" spans="1:4" ht="20.100000000000001" customHeight="1" x14ac:dyDescent="0.25">
      <c r="A161" s="26" t="s">
        <v>70</v>
      </c>
      <c r="B161" s="31" t="s">
        <v>71</v>
      </c>
      <c r="C161" s="28" t="s">
        <v>10</v>
      </c>
      <c r="D161" s="33">
        <f>[1]ерц!$CO$23+[1]ерц!$CX$23+[1]ерц!$DG$23+'[1]юл нач.'!$E$74</f>
        <v>87362.659706203485</v>
      </c>
    </row>
    <row r="162" spans="1:4" ht="20.100000000000001" customHeight="1" x14ac:dyDescent="0.25">
      <c r="A162" s="26" t="s">
        <v>72</v>
      </c>
      <c r="B162" s="31" t="s">
        <v>73</v>
      </c>
      <c r="C162" s="28" t="s">
        <v>10</v>
      </c>
      <c r="D162" s="33">
        <f>[1]ерц!$DG$23+[1]ерц!$CY$23+[1]ерц!$CP$23</f>
        <v>78043.27</v>
      </c>
    </row>
    <row r="163" spans="1:4" ht="30" x14ac:dyDescent="0.25">
      <c r="A163" s="26" t="s">
        <v>74</v>
      </c>
      <c r="B163" s="31" t="s">
        <v>75</v>
      </c>
      <c r="C163" s="28" t="s">
        <v>10</v>
      </c>
      <c r="D163" s="33">
        <f>'[1]20'!$B$89</f>
        <v>427705.84</v>
      </c>
    </row>
    <row r="164" spans="1:4" ht="20.100000000000001" customHeight="1" x14ac:dyDescent="0.25">
      <c r="A164" s="26" t="s">
        <v>76</v>
      </c>
      <c r="B164" s="31" t="s">
        <v>77</v>
      </c>
      <c r="C164" s="28" t="s">
        <v>10</v>
      </c>
      <c r="D164" s="34">
        <v>343000.65</v>
      </c>
    </row>
    <row r="165" spans="1:4" ht="30" x14ac:dyDescent="0.25">
      <c r="A165" s="26" t="s">
        <v>78</v>
      </c>
      <c r="B165" s="31" t="s">
        <v>79</v>
      </c>
      <c r="C165" s="28" t="s">
        <v>10</v>
      </c>
      <c r="D165" s="33">
        <f>D163-D164</f>
        <v>84705.19</v>
      </c>
    </row>
    <row r="166" spans="1:4" ht="30" x14ac:dyDescent="0.25">
      <c r="A166" s="26" t="s">
        <v>80</v>
      </c>
      <c r="B166" s="31" t="s">
        <v>81</v>
      </c>
      <c r="C166" s="28" t="s">
        <v>10</v>
      </c>
      <c r="D166" s="32">
        <v>0</v>
      </c>
    </row>
    <row r="167" spans="1:4" s="12" customFormat="1" ht="30" customHeight="1" x14ac:dyDescent="0.25">
      <c r="A167" s="45" t="s">
        <v>59</v>
      </c>
      <c r="B167" s="45"/>
      <c r="C167" s="45"/>
      <c r="D167" s="45"/>
    </row>
    <row r="168" spans="1:4" ht="20.100000000000001" customHeight="1" x14ac:dyDescent="0.25">
      <c r="A168" s="26" t="s">
        <v>60</v>
      </c>
      <c r="B168" s="31" t="s">
        <v>61</v>
      </c>
      <c r="C168" s="28" t="s">
        <v>108</v>
      </c>
      <c r="D168" s="29" t="s">
        <v>82</v>
      </c>
    </row>
    <row r="169" spans="1:4" ht="20.100000000000001" customHeight="1" x14ac:dyDescent="0.25">
      <c r="A169" s="26" t="s">
        <v>63</v>
      </c>
      <c r="B169" s="31" t="s">
        <v>39</v>
      </c>
      <c r="C169" s="28" t="s">
        <v>108</v>
      </c>
      <c r="D169" s="29" t="s">
        <v>64</v>
      </c>
    </row>
    <row r="170" spans="1:4" x14ac:dyDescent="0.25">
      <c r="A170" s="26" t="s">
        <v>65</v>
      </c>
      <c r="B170" s="31" t="s">
        <v>66</v>
      </c>
      <c r="C170" s="28" t="s">
        <v>67</v>
      </c>
      <c r="D170" s="33">
        <f>[1]ерц!$AT$23+[1]ерц!$BC$23</f>
        <v>12270.926200000002</v>
      </c>
    </row>
    <row r="171" spans="1:4" ht="20.100000000000001" customHeight="1" x14ac:dyDescent="0.25">
      <c r="A171" s="26" t="s">
        <v>68</v>
      </c>
      <c r="B171" s="31" t="s">
        <v>69</v>
      </c>
      <c r="C171" s="28" t="s">
        <v>10</v>
      </c>
      <c r="D171" s="33">
        <f>[1]ерц!$AX$23+[1]ерц!$AO$23+'[1]юл нач.'!$C$71</f>
        <v>166465.25</v>
      </c>
    </row>
    <row r="172" spans="1:4" ht="20.100000000000001" customHeight="1" x14ac:dyDescent="0.25">
      <c r="A172" s="26" t="s">
        <v>70</v>
      </c>
      <c r="B172" s="31" t="s">
        <v>71</v>
      </c>
      <c r="C172" s="28" t="s">
        <v>10</v>
      </c>
      <c r="D172" s="33">
        <f>[1]ерц!$BD$23+'[1]юл нач.'!$E$71</f>
        <v>35792.449794415043</v>
      </c>
    </row>
    <row r="173" spans="1:4" ht="20.100000000000001" customHeight="1" x14ac:dyDescent="0.25">
      <c r="A173" s="26" t="s">
        <v>72</v>
      </c>
      <c r="B173" s="31" t="s">
        <v>73</v>
      </c>
      <c r="C173" s="28" t="s">
        <v>10</v>
      </c>
      <c r="D173" s="33">
        <f>[1]ерц!$AV$23+[1]ерц!$BE$23</f>
        <v>36557.440000000002</v>
      </c>
    </row>
    <row r="174" spans="1:4" ht="30" x14ac:dyDescent="0.25">
      <c r="A174" s="26" t="s">
        <v>74</v>
      </c>
      <c r="B174" s="31" t="s">
        <v>75</v>
      </c>
      <c r="C174" s="28" t="s">
        <v>10</v>
      </c>
      <c r="D174" s="33">
        <f>'[1]20'!$B$88</f>
        <v>181174.05</v>
      </c>
    </row>
    <row r="175" spans="1:4" ht="20.100000000000001" customHeight="1" x14ac:dyDescent="0.25">
      <c r="A175" s="26" t="s">
        <v>76</v>
      </c>
      <c r="B175" s="31" t="s">
        <v>77</v>
      </c>
      <c r="C175" s="28" t="s">
        <v>10</v>
      </c>
      <c r="D175" s="23">
        <v>53962</v>
      </c>
    </row>
    <row r="176" spans="1:4" ht="30" customHeight="1" x14ac:dyDescent="0.25">
      <c r="A176" s="26" t="s">
        <v>78</v>
      </c>
      <c r="B176" s="31" t="s">
        <v>79</v>
      </c>
      <c r="C176" s="28" t="s">
        <v>10</v>
      </c>
      <c r="D176" s="32">
        <f>D174-D175</f>
        <v>127212.04999999999</v>
      </c>
    </row>
    <row r="177" spans="1:4" ht="30" customHeight="1" x14ac:dyDescent="0.25">
      <c r="A177" s="26" t="s">
        <v>80</v>
      </c>
      <c r="B177" s="31" t="s">
        <v>81</v>
      </c>
      <c r="C177" s="28" t="s">
        <v>10</v>
      </c>
      <c r="D177" s="32">
        <v>0</v>
      </c>
    </row>
    <row r="178" spans="1:4" s="12" customFormat="1" ht="30" customHeight="1" x14ac:dyDescent="0.25">
      <c r="A178" s="45" t="s">
        <v>59</v>
      </c>
      <c r="B178" s="45"/>
      <c r="C178" s="45"/>
      <c r="D178" s="45"/>
    </row>
    <row r="179" spans="1:4" ht="20.100000000000001" customHeight="1" x14ac:dyDescent="0.25">
      <c r="A179" s="26" t="s">
        <v>60</v>
      </c>
      <c r="B179" s="31" t="s">
        <v>61</v>
      </c>
      <c r="C179" s="28" t="s">
        <v>108</v>
      </c>
      <c r="D179" s="29" t="s">
        <v>84</v>
      </c>
    </row>
    <row r="180" spans="1:4" ht="20.100000000000001" customHeight="1" x14ac:dyDescent="0.25">
      <c r="A180" s="26" t="s">
        <v>63</v>
      </c>
      <c r="B180" s="31" t="s">
        <v>39</v>
      </c>
      <c r="C180" s="28" t="s">
        <v>108</v>
      </c>
      <c r="D180" s="29" t="s">
        <v>122</v>
      </c>
    </row>
    <row r="181" spans="1:4" x14ac:dyDescent="0.25">
      <c r="A181" s="26" t="s">
        <v>65</v>
      </c>
      <c r="B181" s="31" t="s">
        <v>66</v>
      </c>
      <c r="C181" s="28" t="s">
        <v>67</v>
      </c>
      <c r="D181" s="34">
        <f>[1]ерц!$FO$23</f>
        <v>133573.92790000001</v>
      </c>
    </row>
    <row r="182" spans="1:4" ht="20.100000000000001" customHeight="1" x14ac:dyDescent="0.25">
      <c r="A182" s="26" t="s">
        <v>68</v>
      </c>
      <c r="B182" s="31" t="s">
        <v>69</v>
      </c>
      <c r="C182" s="28" t="s">
        <v>10</v>
      </c>
      <c r="D182" s="32">
        <f>[1]ерц!$FJ$23+'[1]юл нач.'!$C$79</f>
        <v>345973.68000000005</v>
      </c>
    </row>
    <row r="183" spans="1:4" ht="20.100000000000001" customHeight="1" x14ac:dyDescent="0.25">
      <c r="A183" s="26" t="s">
        <v>70</v>
      </c>
      <c r="B183" s="31" t="s">
        <v>71</v>
      </c>
      <c r="C183" s="28" t="s">
        <v>10</v>
      </c>
      <c r="D183" s="23">
        <f>[1]ерц!$FP$23+'[1]юл нач.'!$E$79</f>
        <v>330979.20132458606</v>
      </c>
    </row>
    <row r="184" spans="1:4" ht="20.100000000000001" customHeight="1" x14ac:dyDescent="0.25">
      <c r="A184" s="26" t="s">
        <v>72</v>
      </c>
      <c r="B184" s="31" t="s">
        <v>73</v>
      </c>
      <c r="C184" s="28" t="s">
        <v>10</v>
      </c>
      <c r="D184" s="23">
        <f>[1]ерц!$FQ$23</f>
        <v>93501.81</v>
      </c>
    </row>
    <row r="185" spans="1:4" ht="30" x14ac:dyDescent="0.25">
      <c r="A185" s="26" t="s">
        <v>74</v>
      </c>
      <c r="B185" s="31" t="s">
        <v>75</v>
      </c>
      <c r="C185" s="28" t="s">
        <v>10</v>
      </c>
      <c r="D185" s="23">
        <f>'[1]20'!$B$92</f>
        <v>307124.8</v>
      </c>
    </row>
    <row r="186" spans="1:4" ht="20.100000000000001" customHeight="1" x14ac:dyDescent="0.25">
      <c r="A186" s="26" t="s">
        <v>76</v>
      </c>
      <c r="B186" s="31" t="s">
        <v>77</v>
      </c>
      <c r="C186" s="28" t="s">
        <v>10</v>
      </c>
      <c r="D186" s="23">
        <v>250543.6</v>
      </c>
    </row>
    <row r="187" spans="1:4" ht="30" x14ac:dyDescent="0.25">
      <c r="A187" s="26" t="s">
        <v>78</v>
      </c>
      <c r="B187" s="31" t="s">
        <v>79</v>
      </c>
      <c r="C187" s="28" t="s">
        <v>10</v>
      </c>
      <c r="D187" s="23">
        <f>D185-D186</f>
        <v>56581.199999999983</v>
      </c>
    </row>
    <row r="188" spans="1:4" ht="30" x14ac:dyDescent="0.25">
      <c r="A188" s="26" t="s">
        <v>80</v>
      </c>
      <c r="B188" s="31" t="s">
        <v>81</v>
      </c>
      <c r="C188" s="28" t="s">
        <v>10</v>
      </c>
      <c r="D188" s="23">
        <v>0</v>
      </c>
    </row>
    <row r="189" spans="1:4" s="12" customFormat="1" ht="30" customHeight="1" x14ac:dyDescent="0.25">
      <c r="A189" s="45" t="s">
        <v>59</v>
      </c>
      <c r="B189" s="45"/>
      <c r="C189" s="45"/>
      <c r="D189" s="45"/>
    </row>
    <row r="190" spans="1:4" ht="20.100000000000001" customHeight="1" x14ac:dyDescent="0.25">
      <c r="A190" s="26" t="s">
        <v>60</v>
      </c>
      <c r="B190" s="31" t="s">
        <v>61</v>
      </c>
      <c r="C190" s="28" t="s">
        <v>108</v>
      </c>
      <c r="D190" s="29" t="s">
        <v>119</v>
      </c>
    </row>
    <row r="191" spans="1:4" ht="20.100000000000001" customHeight="1" x14ac:dyDescent="0.25">
      <c r="A191" s="26" t="s">
        <v>63</v>
      </c>
      <c r="B191" s="31" t="s">
        <v>39</v>
      </c>
      <c r="C191" s="28" t="s">
        <v>108</v>
      </c>
      <c r="D191" s="29" t="s">
        <v>85</v>
      </c>
    </row>
    <row r="192" spans="1:4" x14ac:dyDescent="0.25">
      <c r="A192" s="26" t="s">
        <v>65</v>
      </c>
      <c r="B192" s="31" t="s">
        <v>66</v>
      </c>
      <c r="C192" s="28" t="s">
        <v>67</v>
      </c>
      <c r="D192" s="33">
        <f>[1]ерц!$DO$23+[1]ерц!$DX$23</f>
        <v>453.58319999999998</v>
      </c>
    </row>
    <row r="193" spans="1:4" ht="20.100000000000001" customHeight="1" x14ac:dyDescent="0.25">
      <c r="A193" s="26" t="s">
        <v>68</v>
      </c>
      <c r="B193" s="31" t="s">
        <v>69</v>
      </c>
      <c r="C193" s="28" t="s">
        <v>10</v>
      </c>
      <c r="D193" s="33">
        <f>[1]ерц!$DS$23+[1]ерц!$DJ$23+'[1]юл нач.'!$C$75</f>
        <v>683828.81</v>
      </c>
    </row>
    <row r="194" spans="1:4" ht="20.100000000000001" customHeight="1" x14ac:dyDescent="0.25">
      <c r="A194" s="26" t="s">
        <v>70</v>
      </c>
      <c r="B194" s="31" t="s">
        <v>71</v>
      </c>
      <c r="C194" s="28" t="s">
        <v>10</v>
      </c>
      <c r="D194" s="33">
        <f>[1]ерц!$DP$23+[1]ерц!$DY$23+'[1]юл нач.'!$E$75</f>
        <v>641512.96929658041</v>
      </c>
    </row>
    <row r="195" spans="1:4" ht="20.100000000000001" customHeight="1" x14ac:dyDescent="0.25">
      <c r="A195" s="26" t="s">
        <v>72</v>
      </c>
      <c r="B195" s="31" t="s">
        <v>73</v>
      </c>
      <c r="C195" s="28" t="s">
        <v>10</v>
      </c>
      <c r="D195" s="33">
        <f>[1]ерц!$DZ$23+[1]ерц!$DQ$23</f>
        <v>117484.64</v>
      </c>
    </row>
    <row r="196" spans="1:4" ht="30" x14ac:dyDescent="0.25">
      <c r="A196" s="26" t="s">
        <v>74</v>
      </c>
      <c r="B196" s="31" t="s">
        <v>75</v>
      </c>
      <c r="C196" s="28" t="s">
        <v>10</v>
      </c>
      <c r="D196" s="33">
        <f>'[1]20'!$B$90</f>
        <v>667099.04</v>
      </c>
    </row>
    <row r="197" spans="1:4" ht="20.100000000000001" customHeight="1" x14ac:dyDescent="0.25">
      <c r="A197" s="26" t="s">
        <v>76</v>
      </c>
      <c r="B197" s="31" t="s">
        <v>77</v>
      </c>
      <c r="C197" s="28" t="s">
        <v>10</v>
      </c>
      <c r="D197" s="33">
        <v>456751.99</v>
      </c>
    </row>
    <row r="198" spans="1:4" ht="30" x14ac:dyDescent="0.25">
      <c r="A198" s="26" t="s">
        <v>78</v>
      </c>
      <c r="B198" s="31" t="s">
        <v>79</v>
      </c>
      <c r="C198" s="28" t="s">
        <v>10</v>
      </c>
      <c r="D198" s="33">
        <f>D196-D197</f>
        <v>210347.05000000005</v>
      </c>
    </row>
    <row r="199" spans="1:4" ht="30" x14ac:dyDescent="0.25">
      <c r="A199" s="26" t="s">
        <v>80</v>
      </c>
      <c r="B199" s="31" t="s">
        <v>81</v>
      </c>
      <c r="C199" s="28" t="s">
        <v>10</v>
      </c>
      <c r="D199" s="35">
        <v>0</v>
      </c>
    </row>
    <row r="200" spans="1:4" ht="31.5" customHeight="1" x14ac:dyDescent="0.25">
      <c r="A200" s="41" t="s">
        <v>59</v>
      </c>
      <c r="B200" s="41"/>
      <c r="C200" s="41"/>
      <c r="D200" s="41"/>
    </row>
    <row r="201" spans="1:4" ht="20.100000000000001" customHeight="1" x14ac:dyDescent="0.25">
      <c r="A201" s="10" t="s">
        <v>60</v>
      </c>
      <c r="B201" s="4" t="s">
        <v>61</v>
      </c>
      <c r="C201" s="2" t="s">
        <v>108</v>
      </c>
      <c r="D201" s="8" t="s">
        <v>120</v>
      </c>
    </row>
    <row r="202" spans="1:4" ht="20.100000000000001" customHeight="1" x14ac:dyDescent="0.25">
      <c r="A202" s="10" t="s">
        <v>63</v>
      </c>
      <c r="B202" s="4" t="s">
        <v>39</v>
      </c>
      <c r="C202" s="2" t="s">
        <v>108</v>
      </c>
      <c r="D202" s="8" t="s">
        <v>121</v>
      </c>
    </row>
    <row r="203" spans="1:4" x14ac:dyDescent="0.25">
      <c r="A203" s="10" t="s">
        <v>65</v>
      </c>
      <c r="B203" s="4" t="s">
        <v>66</v>
      </c>
      <c r="C203" s="2" t="s">
        <v>67</v>
      </c>
      <c r="D203" s="3" t="s">
        <v>144</v>
      </c>
    </row>
    <row r="204" spans="1:4" ht="20.100000000000001" customHeight="1" x14ac:dyDescent="0.25">
      <c r="A204" s="10" t="s">
        <v>68</v>
      </c>
      <c r="B204" s="4" t="s">
        <v>69</v>
      </c>
      <c r="C204" s="2" t="s">
        <v>10</v>
      </c>
      <c r="D204" s="3" t="s">
        <v>144</v>
      </c>
    </row>
    <row r="205" spans="1:4" ht="20.100000000000001" customHeight="1" x14ac:dyDescent="0.25">
      <c r="A205" s="10" t="s">
        <v>70</v>
      </c>
      <c r="B205" s="4" t="s">
        <v>71</v>
      </c>
      <c r="C205" s="2" t="s">
        <v>10</v>
      </c>
      <c r="D205" s="3" t="s">
        <v>144</v>
      </c>
    </row>
    <row r="206" spans="1:4" ht="20.100000000000001" customHeight="1" x14ac:dyDescent="0.25">
      <c r="A206" s="10" t="s">
        <v>72</v>
      </c>
      <c r="B206" s="4" t="s">
        <v>73</v>
      </c>
      <c r="C206" s="2" t="s">
        <v>10</v>
      </c>
      <c r="D206" s="3" t="s">
        <v>144</v>
      </c>
    </row>
    <row r="207" spans="1:4" ht="30" x14ac:dyDescent="0.25">
      <c r="A207" s="10" t="s">
        <v>74</v>
      </c>
      <c r="B207" s="4" t="s">
        <v>75</v>
      </c>
      <c r="C207" s="2" t="s">
        <v>10</v>
      </c>
      <c r="D207" s="3" t="s">
        <v>144</v>
      </c>
    </row>
    <row r="208" spans="1:4" ht="20.100000000000001" customHeight="1" x14ac:dyDescent="0.25">
      <c r="A208" s="10" t="s">
        <v>76</v>
      </c>
      <c r="B208" s="4" t="s">
        <v>77</v>
      </c>
      <c r="C208" s="2" t="s">
        <v>10</v>
      </c>
      <c r="D208" s="3" t="s">
        <v>144</v>
      </c>
    </row>
    <row r="209" spans="1:4" ht="30" customHeight="1" x14ac:dyDescent="0.25">
      <c r="A209" s="10" t="s">
        <v>78</v>
      </c>
      <c r="B209" s="4" t="s">
        <v>79</v>
      </c>
      <c r="C209" s="2" t="s">
        <v>10</v>
      </c>
      <c r="D209" s="3" t="s">
        <v>144</v>
      </c>
    </row>
    <row r="210" spans="1:4" ht="30" x14ac:dyDescent="0.25">
      <c r="A210" s="10" t="s">
        <v>80</v>
      </c>
      <c r="B210" s="4" t="s">
        <v>81</v>
      </c>
      <c r="C210" s="2" t="s">
        <v>10</v>
      </c>
      <c r="D210" s="3" t="s">
        <v>144</v>
      </c>
    </row>
    <row r="211" spans="1:4" s="12" customFormat="1" ht="30" customHeight="1" x14ac:dyDescent="0.25">
      <c r="A211" s="41" t="s">
        <v>86</v>
      </c>
      <c r="B211" s="41"/>
      <c r="C211" s="41"/>
      <c r="D211" s="41"/>
    </row>
    <row r="212" spans="1:4" ht="20.100000000000001" customHeight="1" x14ac:dyDescent="0.25">
      <c r="A212" s="10" t="s">
        <v>87</v>
      </c>
      <c r="B212" s="6" t="s">
        <v>44</v>
      </c>
      <c r="C212" s="2" t="s">
        <v>45</v>
      </c>
      <c r="D212" s="8">
        <v>0</v>
      </c>
    </row>
    <row r="213" spans="1:4" ht="20.100000000000001" customHeight="1" x14ac:dyDescent="0.25">
      <c r="A213" s="10" t="s">
        <v>88</v>
      </c>
      <c r="B213" s="6" t="s">
        <v>47</v>
      </c>
      <c r="C213" s="2" t="s">
        <v>45</v>
      </c>
      <c r="D213" s="8">
        <v>0</v>
      </c>
    </row>
    <row r="214" spans="1:4" ht="20.100000000000001" customHeight="1" x14ac:dyDescent="0.25">
      <c r="A214" s="10" t="s">
        <v>89</v>
      </c>
      <c r="B214" s="6" t="s">
        <v>49</v>
      </c>
      <c r="C214" s="2" t="s">
        <v>108</v>
      </c>
      <c r="D214" s="8">
        <v>0</v>
      </c>
    </row>
    <row r="215" spans="1:4" ht="20.100000000000001" customHeight="1" x14ac:dyDescent="0.25">
      <c r="A215" s="10" t="s">
        <v>90</v>
      </c>
      <c r="B215" s="6" t="s">
        <v>51</v>
      </c>
      <c r="C215" s="2" t="s">
        <v>10</v>
      </c>
      <c r="D215" s="8">
        <v>0</v>
      </c>
    </row>
    <row r="216" spans="1:4" s="12" customFormat="1" ht="30" customHeight="1" x14ac:dyDescent="0.25">
      <c r="A216" s="41" t="s">
        <v>118</v>
      </c>
      <c r="B216" s="41"/>
      <c r="C216" s="41"/>
      <c r="D216" s="41"/>
    </row>
    <row r="217" spans="1:4" ht="20.100000000000001" customHeight="1" x14ac:dyDescent="0.25">
      <c r="A217" s="10" t="s">
        <v>91</v>
      </c>
      <c r="B217" s="4" t="s">
        <v>92</v>
      </c>
      <c r="C217" s="2" t="s">
        <v>45</v>
      </c>
      <c r="D217" s="8">
        <v>20</v>
      </c>
    </row>
    <row r="218" spans="1:4" ht="20.100000000000001" customHeight="1" x14ac:dyDescent="0.25">
      <c r="A218" s="10" t="s">
        <v>93</v>
      </c>
      <c r="B218" s="4" t="s">
        <v>94</v>
      </c>
      <c r="C218" s="2" t="s">
        <v>95</v>
      </c>
      <c r="D218" s="8">
        <v>0</v>
      </c>
    </row>
    <row r="219" spans="1:4" ht="30" x14ac:dyDescent="0.25">
      <c r="A219" s="10" t="s">
        <v>96</v>
      </c>
      <c r="B219" s="4" t="s">
        <v>97</v>
      </c>
      <c r="C219" s="2" t="s">
        <v>10</v>
      </c>
      <c r="D219" s="8">
        <v>170160.74</v>
      </c>
    </row>
  </sheetData>
  <mergeCells count="14">
    <mergeCell ref="A216:D216"/>
    <mergeCell ref="A200:D200"/>
    <mergeCell ref="A145:D145"/>
    <mergeCell ref="A156:D156"/>
    <mergeCell ref="A167:D167"/>
    <mergeCell ref="A178:D178"/>
    <mergeCell ref="A189:D189"/>
    <mergeCell ref="A211:D211"/>
    <mergeCell ref="A138:D138"/>
    <mergeCell ref="A1:D1"/>
    <mergeCell ref="A8:D8"/>
    <mergeCell ref="A26:D26"/>
    <mergeCell ref="A72:D72"/>
    <mergeCell ref="A133:D13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2.8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2016-04-04T06:44:47Z</dcterms:modified>
</cp:coreProperties>
</file>