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3" i="1" l="1"/>
  <c r="D182" i="1" l="1"/>
  <c r="D181" i="1"/>
  <c r="D160" i="1"/>
  <c r="D159" i="1"/>
  <c r="D149" i="1"/>
  <c r="D148" i="1"/>
  <c r="D138" i="1"/>
  <c r="D137" i="1"/>
  <c r="D194" i="1"/>
  <c r="D193" i="1"/>
  <c r="D192" i="1"/>
  <c r="D191" i="1"/>
  <c r="D195" i="1"/>
  <c r="D197" i="1" s="1"/>
  <c r="D162" i="1"/>
  <c r="D164" i="1" s="1"/>
  <c r="D151" i="1"/>
  <c r="D153" i="1" s="1"/>
  <c r="D140" i="1"/>
  <c r="D142" i="1" s="1"/>
  <c r="D183" i="1"/>
  <c r="D180" i="1"/>
  <c r="D170" i="1"/>
  <c r="D169" i="1"/>
  <c r="D161" i="1"/>
  <c r="D158" i="1"/>
  <c r="D150" i="1"/>
  <c r="D139" i="1"/>
  <c r="D136" i="1"/>
  <c r="D132" i="1"/>
  <c r="D70" i="1"/>
  <c r="D67" i="1"/>
  <c r="D64" i="1"/>
  <c r="D61" i="1"/>
  <c r="D58" i="1"/>
  <c r="D56" i="1"/>
  <c r="D50" i="1"/>
  <c r="D47" i="1"/>
  <c r="D44" i="1"/>
  <c r="D41" i="1"/>
  <c r="D38" i="1"/>
  <c r="D35" i="1"/>
  <c r="D32" i="1"/>
  <c r="D29" i="1"/>
  <c r="D11" i="1"/>
  <c r="D129" i="1" s="1"/>
  <c r="D12" i="1"/>
  <c r="D17" i="1"/>
  <c r="D20" i="1"/>
  <c r="D184" i="1"/>
  <c r="D186" i="1" s="1"/>
  <c r="D16" i="1" l="1"/>
  <c r="D25" i="1" l="1"/>
  <c r="D22" i="1" l="1"/>
</calcChain>
</file>

<file path=xl/sharedStrings.xml><?xml version="1.0" encoding="utf-8"?>
<sst xmlns="http://schemas.openxmlformats.org/spreadsheetml/2006/main" count="614" uniqueCount="151">
  <si>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</si>
  <si>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</si>
  <si>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</si>
  <si>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</si>
  <si>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</si>
  <si>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</si>
  <si>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</si>
  <si>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</si>
  <si>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</si>
  <si>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</si>
  <si>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</si>
  <si>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</si>
  <si>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</si>
  <si>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</si>
  <si>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</si>
  <si>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</si>
  <si>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</si>
  <si>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</si>
  <si>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</si>
  <si>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</si>
  <si>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</si>
  <si>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</si>
  <si>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</si>
  <si>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</si>
  <si>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</si>
  <si>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</si>
  <si>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</si>
  <si>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</si>
  <si>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</si>
  <si>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</si>
  <si>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</si>
  <si>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</si>
  <si>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</si>
  <si>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</si>
  <si>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</si>
  <si>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</si>
  <si>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</si>
  <si>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</si>
  <si>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</si>
  <si>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</si>
  <si>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</si>
  <si>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</si>
  <si>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</si>
  <si>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</si>
  <si>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</si>
  <si>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</si>
  <si>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</si>
  <si>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</si>
  <si>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</si>
  <si>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</si>
  <si>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</si>
  <si>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</si>
  <si>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</si>
  <si>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</si>
  <si>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</si>
  <si>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</si>
  <si>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</si>
  <si>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</si>
  <si>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</si>
  <si>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</si>
  <si>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</si>
  <si>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</si>
  <si>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</si>
  <si>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</si>
  <si>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</si>
  <si>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</si>
  <si>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</si>
  <si>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</si>
  <si>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</si>
  <si>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</si>
  <si>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</si>
  <si>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</si>
  <si>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</si>
  <si>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</si>
  <si>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</si>
  <si>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</si>
  <si>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</si>
  <si>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</si>
  <si>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</si>
  <si>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</si>
  <si>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</si>
  <si>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</si>
  <si>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</si>
  <si>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</si>
  <si>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</si>
  <si>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</si>
  <si>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</si>
  <si>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</si>
  <si>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</si>
  <si>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</si>
  <si>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</si>
  <si>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</si>
  <si>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</si>
  <si>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</si>
  <si>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</si>
  <si>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</si>
  <si>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</si>
  <si>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</si>
  <si>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</si>
  <si>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</si>
  <si>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</si>
  <si>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</si>
  <si>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</si>
  <si>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</si>
  <si>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</si>
  <si>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</si>
  <si>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</si>
  <si>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</si>
  <si>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</si>
  <si>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</si>
  <si>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</si>
  <si>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</si>
  <si>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</si>
  <si>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</si>
  <si>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</si>
  <si>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</si>
  <si>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</si>
  <si>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</si>
  <si>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</si>
  <si>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</si>
  <si>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</si>
  <si>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</si>
  <si>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</si>
  <si>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</si>
  <si>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</si>
  <si>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</si>
  <si>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</si>
  <si>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</si>
  <si>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</si>
  <si>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</si>
  <si>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</si>
  <si>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</si>
  <si>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</si>
  <si>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</si>
  <si>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</si>
  <si>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</si>
  <si>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</si>
  <si>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</si>
  <si>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</si>
  <si>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</si>
  <si>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Дератизация, Дезинсекция</t>
  </si>
  <si>
    <t>0,00</t>
  </si>
  <si>
    <t>5 раз внеделю</t>
  </si>
  <si>
    <t>кв.м.</t>
  </si>
  <si>
    <t>Ежедневно</t>
  </si>
  <si>
    <t>шт</t>
  </si>
  <si>
    <t>Диспетчерское обслуживание</t>
  </si>
  <si>
    <t>Круглосуточно</t>
  </si>
  <si>
    <t>1 раз в месяц</t>
  </si>
  <si>
    <t>Постоянно</t>
  </si>
  <si>
    <t>Уборка мест общего 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</si>
</sst>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4">
          <cell r="I14">
            <v>850903.66</v>
          </cell>
          <cell r="P14">
            <v>834820.45</v>
          </cell>
          <cell r="Q14">
            <v>442050.08</v>
          </cell>
          <cell r="R14">
            <v>1778290.85</v>
          </cell>
          <cell r="V14">
            <v>1844081.17</v>
          </cell>
          <cell r="W14">
            <v>376259.76</v>
          </cell>
          <cell r="AO14">
            <v>1901.75</v>
          </cell>
          <cell r="AT14">
            <v>426.42309999999998</v>
          </cell>
          <cell r="AV14">
            <v>-927.87</v>
          </cell>
          <cell r="AX14">
            <v>145567.07999999999</v>
          </cell>
          <cell r="BC14">
            <v>10043.438</v>
          </cell>
          <cell r="BD14">
            <v>146388.79</v>
          </cell>
          <cell r="BE14">
            <v>31349.09</v>
          </cell>
          <cell r="BG14">
            <v>2622.21</v>
          </cell>
          <cell r="BL14">
            <v>238.7559</v>
          </cell>
          <cell r="BM14">
            <v>9258.9699999999993</v>
          </cell>
          <cell r="BN14">
            <v>-1100.99</v>
          </cell>
          <cell r="BP14">
            <v>153106.91</v>
          </cell>
          <cell r="BU14">
            <v>5078.9690000000001</v>
          </cell>
          <cell r="BV14">
            <v>150044.63</v>
          </cell>
          <cell r="BW14">
            <v>33874.379999999997</v>
          </cell>
          <cell r="CI14">
            <v>2340.31</v>
          </cell>
          <cell r="CO14">
            <v>17603.8</v>
          </cell>
          <cell r="CP14">
            <v>-31160.16</v>
          </cell>
          <cell r="CR14">
            <v>104190.59</v>
          </cell>
          <cell r="CX14">
            <v>102710.13</v>
          </cell>
          <cell r="CY14">
            <v>33058.29</v>
          </cell>
          <cell r="DA14">
            <v>436536.15</v>
          </cell>
          <cell r="DG14">
            <v>434043.56</v>
          </cell>
          <cell r="DJ14">
            <v>826692.77</v>
          </cell>
          <cell r="DO14">
            <v>807.17814999999996</v>
          </cell>
          <cell r="DP14">
            <v>707978.21</v>
          </cell>
          <cell r="DQ14">
            <v>257507.66</v>
          </cell>
          <cell r="DS14">
            <v>0</v>
          </cell>
          <cell r="DX14">
            <v>1.2968999999999999</v>
          </cell>
          <cell r="DY14">
            <v>759.22</v>
          </cell>
          <cell r="DZ14">
            <v>-759.22</v>
          </cell>
          <cell r="ER14">
            <v>5138.2</v>
          </cell>
          <cell r="EW14">
            <v>1526.3806</v>
          </cell>
          <cell r="EX14">
            <v>7316.36</v>
          </cell>
          <cell r="EY14">
            <v>-888.79</v>
          </cell>
          <cell r="FA14">
            <v>16862.57</v>
          </cell>
          <cell r="FF14">
            <v>5054.4399999999996</v>
          </cell>
          <cell r="FG14">
            <v>16101.33</v>
          </cell>
          <cell r="FH14">
            <v>-5143.21</v>
          </cell>
          <cell r="FJ14">
            <v>0</v>
          </cell>
          <cell r="FO14">
            <v>0</v>
          </cell>
          <cell r="GJ14">
            <v>0</v>
          </cell>
          <cell r="GK14">
            <v>4923.17</v>
          </cell>
          <cell r="GO14">
            <v>4655.96</v>
          </cell>
          <cell r="GP14">
            <v>267.20999999999998</v>
          </cell>
        </row>
      </sheetData>
      <sheetData sheetId="1" refreshError="1">
        <row r="29">
          <cell r="B29">
            <v>241803.05</v>
          </cell>
        </row>
      </sheetData>
      <sheetData sheetId="2" refreshError="1">
        <row r="39">
          <cell r="C39">
            <v>32361.86</v>
          </cell>
          <cell r="E39">
            <v>18495.098069254553</v>
          </cell>
        </row>
        <row r="42">
          <cell r="C42">
            <v>93448.62</v>
          </cell>
          <cell r="E42">
            <v>53406.738405533622</v>
          </cell>
        </row>
        <row r="43">
          <cell r="C43">
            <v>192062.28</v>
          </cell>
          <cell r="E43">
            <v>109765.34426651087</v>
          </cell>
        </row>
        <row r="44">
          <cell r="C44">
            <v>181713.96</v>
          </cell>
          <cell r="E44">
            <v>103851.18502930917</v>
          </cell>
        </row>
        <row r="45">
          <cell r="E45">
            <v>67205</v>
          </cell>
        </row>
        <row r="46">
          <cell r="C46">
            <v>35087.17</v>
          </cell>
          <cell r="E46">
            <v>20052.637583952415</v>
          </cell>
        </row>
      </sheetData>
      <sheetData sheetId="3" refreshError="1">
        <row r="44">
          <cell r="B44">
            <v>815739.94</v>
          </cell>
        </row>
        <row r="48">
          <cell r="B48">
            <v>189194.7</v>
          </cell>
        </row>
        <row r="49">
          <cell r="B49">
            <v>141181.9</v>
          </cell>
        </row>
        <row r="50">
          <cell r="B50">
            <v>1321937.3799999999</v>
          </cell>
        </row>
        <row r="51">
          <cell r="B51">
            <v>200758.39999999999</v>
          </cell>
        </row>
        <row r="201">
          <cell r="H201">
            <v>1926.1090909090906</v>
          </cell>
        </row>
        <row r="206">
          <cell r="H206">
            <v>299726.08363636356</v>
          </cell>
        </row>
        <row r="207">
          <cell r="H207">
            <v>88873.090909090897</v>
          </cell>
        </row>
        <row r="208">
          <cell r="H208">
            <v>39226.199999999997</v>
          </cell>
        </row>
        <row r="209">
          <cell r="H209">
            <v>29454.545454545452</v>
          </cell>
        </row>
        <row r="210">
          <cell r="H210">
            <v>222153.65454545454</v>
          </cell>
        </row>
        <row r="211">
          <cell r="H211">
            <v>125076.48</v>
          </cell>
        </row>
        <row r="212">
          <cell r="H212">
            <v>87696</v>
          </cell>
        </row>
        <row r="214">
          <cell r="H214">
            <v>3495.9490909090905</v>
          </cell>
        </row>
        <row r="215">
          <cell r="H215">
            <v>7439.9999999999991</v>
          </cell>
        </row>
        <row r="216">
          <cell r="H216">
            <v>6545.454545454545</v>
          </cell>
        </row>
        <row r="217">
          <cell r="H217">
            <v>11585.454545454544</v>
          </cell>
        </row>
        <row r="218">
          <cell r="H218">
            <v>650.57454545454539</v>
          </cell>
        </row>
        <row r="220">
          <cell r="H220">
            <v>5236.4509090909087</v>
          </cell>
        </row>
      </sheetData>
      <sheetData sheetId="4" refreshError="1">
        <row r="25">
          <cell r="L25">
            <v>238330.23104960477</v>
          </cell>
        </row>
        <row r="26">
          <cell r="L26">
            <v>162430.10832094282</v>
          </cell>
        </row>
        <row r="27">
          <cell r="L27">
            <v>51586.880959927206</v>
          </cell>
        </row>
        <row r="29">
          <cell r="L29">
            <v>15375.370995251131</v>
          </cell>
        </row>
        <row r="30">
          <cell r="L30">
            <v>16507.801907176705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7"/>
  <sheetViews>
    <sheetView tabSelected="1" workbookViewId="0">
      <selection activeCell="A2" sqref="A2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4" t="s">
        <v>0</v>
      </c>
      <c r="B1" s="34"/>
      <c r="C1" s="34"/>
      <c r="D1" s="34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5" t="s">
        <v>8</v>
      </c>
      <c r="B8" s="35"/>
      <c r="C8" s="35"/>
      <c r="D8" s="35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[1]ерц!$Q$14+[1]ерц!$GJ$14+'[1]юл расч.'!$B$29</f>
        <v>683853.13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[1]ерц!$R$14+[1]ерц!$GK$14+'[1]юл нач.'!$C$44</f>
        <v>1964927.98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f>[1]ерц!$R$14+[1]ерц!$GK$14+'[1]юл нач.'!$C$44</f>
        <v>1964927.98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D17+D142+D20</f>
        <v>2178593.3350293091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[1]ерц!$V$14+[1]ерц!$GO$14+'[1]юл нач.'!$E$44</f>
        <v>1952588.3150293091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нач.'!$E$45</f>
        <v>67205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2178593.3350293091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537392.77497069072</v>
      </c>
    </row>
    <row r="26" spans="1:4" s="14" customFormat="1" ht="30" customHeight="1" x14ac:dyDescent="0.25">
      <c r="A26" s="30" t="s">
        <v>28</v>
      </c>
      <c r="B26" s="30"/>
      <c r="C26" s="30"/>
      <c r="D26" s="30"/>
    </row>
    <row r="27" spans="1:4" s="14" customFormat="1" ht="11.25" customHeight="1" x14ac:dyDescent="0.25">
      <c r="A27" s="29"/>
      <c r="B27" s="29"/>
      <c r="C27" s="29"/>
      <c r="D27" s="29"/>
    </row>
    <row r="28" spans="1:4" ht="21.75" customHeight="1" x14ac:dyDescent="0.25">
      <c r="A28" s="12" t="s">
        <v>29</v>
      </c>
      <c r="B28" s="6" t="s">
        <v>30</v>
      </c>
      <c r="C28" s="2" t="s">
        <v>108</v>
      </c>
      <c r="D28" s="8" t="s">
        <v>150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'[1]20'!$H$211</f>
        <v>125076.48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'[1]20'!$H$212</f>
        <v>87696</v>
      </c>
    </row>
    <row r="33" spans="1:4" s="14" customFormat="1" ht="11.25" customHeight="1" x14ac:dyDescent="0.25">
      <c r="A33" s="29"/>
      <c r="B33" s="29"/>
      <c r="C33" s="29"/>
      <c r="D33" s="29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'[1]20'!$H$207</f>
        <v>88873.090909090897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'[1]20'!$H$206</f>
        <v>299726.08363636356</v>
      </c>
    </row>
    <row r="39" spans="1:4" s="14" customFormat="1" ht="11.25" customHeight="1" x14ac:dyDescent="0.25">
      <c r="A39" s="29"/>
      <c r="B39" s="29"/>
      <c r="C39" s="29"/>
      <c r="D39" s="29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39" t="s">
        <v>146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'[1]20'!$H$208</f>
        <v>39226.199999999997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39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f>'[1]20'!$H$209</f>
        <v>29454.545454545452</v>
      </c>
    </row>
    <row r="45" spans="1:4" s="14" customFormat="1" ht="11.25" customHeight="1" x14ac:dyDescent="0.25">
      <c r="A45" s="29"/>
      <c r="B45" s="29"/>
      <c r="C45" s="29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39" t="s">
        <v>140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f>'[1]20'!$H$214</f>
        <v>3495.9490909090905</v>
      </c>
    </row>
    <row r="48" spans="1:4" s="14" customFormat="1" ht="11.25" customHeight="1" x14ac:dyDescent="0.25">
      <c r="A48" s="29"/>
      <c r="B48" s="29"/>
      <c r="C48" s="29"/>
      <c r="D48" s="24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39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'[1]20'!$H$210+'[1]20'!$H$217</f>
        <v>233739.10909090907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138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v>0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139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'[1]20'!$H$201+'[1]20'!$H$215+'[1]20'!$H$216+'[1]20'!$H$218+'[1]20'!$H$220</f>
        <v>21798.589090909089</v>
      </c>
    </row>
    <row r="57" spans="1:4" ht="48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'[1]26'!$L$29</f>
        <v>15375.370995251131</v>
      </c>
    </row>
    <row r="59" spans="1:4" s="14" customFormat="1" ht="11.25" customHeight="1" x14ac:dyDescent="0.25">
      <c r="A59" s="29"/>
      <c r="B59" s="29"/>
      <c r="C59" s="29"/>
      <c r="D59" s="29"/>
    </row>
    <row r="60" spans="1:4" ht="54.7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'[1]26'!$L$26</f>
        <v>162430.10832094282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39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'[1]26'!$L$25</f>
        <v>238330.23104960477</v>
      </c>
    </row>
    <row r="65" spans="1:4" s="14" customFormat="1" ht="11.25" customHeight="1" x14ac:dyDescent="0.25">
      <c r="A65" s="29"/>
      <c r="B65" s="29"/>
      <c r="C65" s="29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39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'[1]26'!$L$27</f>
        <v>51586.880959927206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39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'[1]26'!$L$30</f>
        <v>16507.801907176705</v>
      </c>
    </row>
    <row r="71" spans="1:4" s="14" customFormat="1" ht="11.25" customHeight="1" x14ac:dyDescent="0.25">
      <c r="A71" s="29"/>
      <c r="B71" s="29"/>
      <c r="C71" s="29"/>
      <c r="D71" s="29"/>
    </row>
    <row r="72" spans="1:4" s="14" customFormat="1" ht="45" customHeight="1" x14ac:dyDescent="0.25">
      <c r="A72" s="36" t="s">
        <v>33</v>
      </c>
      <c r="B72" s="37"/>
      <c r="C72" s="37"/>
      <c r="D72" s="38"/>
    </row>
    <row r="73" spans="1:4" ht="30" x14ac:dyDescent="0.25">
      <c r="A73" s="12" t="s">
        <v>34</v>
      </c>
      <c r="B73" s="6" t="s">
        <v>35</v>
      </c>
      <c r="C73" s="2" t="s">
        <v>108</v>
      </c>
      <c r="D73" s="8" t="s">
        <v>150</v>
      </c>
    </row>
    <row r="74" spans="1:4" ht="20.100000000000001" customHeight="1" x14ac:dyDescent="0.25">
      <c r="A74" s="12" t="s">
        <v>36</v>
      </c>
      <c r="B74" s="6" t="s">
        <v>37</v>
      </c>
      <c r="C74" s="2" t="s">
        <v>108</v>
      </c>
      <c r="D74" s="8" t="s">
        <v>142</v>
      </c>
    </row>
    <row r="75" spans="1:4" ht="20.100000000000001" customHeight="1" x14ac:dyDescent="0.25">
      <c r="A75" s="12" t="s">
        <v>38</v>
      </c>
      <c r="B75" s="6" t="s">
        <v>39</v>
      </c>
      <c r="C75" s="2" t="s">
        <v>108</v>
      </c>
      <c r="D75" s="8" t="s">
        <v>143</v>
      </c>
    </row>
    <row r="76" spans="1:4" ht="20.100000000000001" customHeight="1" x14ac:dyDescent="0.25">
      <c r="A76" s="12" t="s">
        <v>40</v>
      </c>
      <c r="B76" s="6" t="s">
        <v>41</v>
      </c>
      <c r="C76" s="2" t="s">
        <v>10</v>
      </c>
      <c r="D76" s="8">
        <v>13.6</v>
      </c>
    </row>
    <row r="77" spans="1:4" ht="30" x14ac:dyDescent="0.25">
      <c r="A77" s="12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2" t="s">
        <v>36</v>
      </c>
      <c r="B78" s="6" t="s">
        <v>37</v>
      </c>
      <c r="C78" s="2" t="s">
        <v>108</v>
      </c>
      <c r="D78" s="8" t="s">
        <v>142</v>
      </c>
    </row>
    <row r="79" spans="1:4" ht="20.100000000000001" customHeight="1" x14ac:dyDescent="0.25">
      <c r="A79" s="12" t="s">
        <v>38</v>
      </c>
      <c r="B79" s="6" t="s">
        <v>39</v>
      </c>
      <c r="C79" s="2" t="s">
        <v>108</v>
      </c>
      <c r="D79" s="8" t="s">
        <v>143</v>
      </c>
    </row>
    <row r="80" spans="1:4" ht="20.100000000000001" customHeight="1" x14ac:dyDescent="0.25">
      <c r="A80" s="12" t="s">
        <v>40</v>
      </c>
      <c r="B80" s="6" t="s">
        <v>41</v>
      </c>
      <c r="C80" s="2" t="s">
        <v>10</v>
      </c>
      <c r="D80" s="8">
        <v>5.8</v>
      </c>
    </row>
    <row r="81" spans="1:4" ht="30" x14ac:dyDescent="0.25">
      <c r="A81" s="12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2" t="s">
        <v>36</v>
      </c>
      <c r="B82" s="6" t="s">
        <v>37</v>
      </c>
      <c r="C82" s="2" t="s">
        <v>108</v>
      </c>
      <c r="D82" s="8" t="s">
        <v>144</v>
      </c>
    </row>
    <row r="83" spans="1:4" ht="20.100000000000001" customHeight="1" x14ac:dyDescent="0.25">
      <c r="A83" s="12" t="s">
        <v>38</v>
      </c>
      <c r="B83" s="6" t="s">
        <v>39</v>
      </c>
      <c r="C83" s="2" t="s">
        <v>108</v>
      </c>
      <c r="D83" s="8" t="s">
        <v>145</v>
      </c>
    </row>
    <row r="84" spans="1:4" ht="20.100000000000001" customHeight="1" x14ac:dyDescent="0.25">
      <c r="A84" s="12" t="s">
        <v>40</v>
      </c>
      <c r="B84" s="6" t="s">
        <v>41</v>
      </c>
      <c r="C84" s="2" t="s">
        <v>10</v>
      </c>
      <c r="D84" s="8">
        <v>181.75</v>
      </c>
    </row>
    <row r="85" spans="1:4" ht="30" x14ac:dyDescent="0.25">
      <c r="A85" s="12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2" t="s">
        <v>36</v>
      </c>
      <c r="B86" s="6" t="s">
        <v>37</v>
      </c>
      <c r="C86" s="2" t="s">
        <v>108</v>
      </c>
      <c r="D86" s="8" t="s">
        <v>147</v>
      </c>
    </row>
    <row r="87" spans="1:4" ht="20.100000000000001" customHeight="1" x14ac:dyDescent="0.25">
      <c r="A87" s="12" t="s">
        <v>38</v>
      </c>
      <c r="B87" s="6" t="s">
        <v>39</v>
      </c>
      <c r="C87" s="2" t="s">
        <v>108</v>
      </c>
      <c r="D87" s="8" t="s">
        <v>143</v>
      </c>
    </row>
    <row r="88" spans="1:4" ht="20.100000000000001" customHeight="1" x14ac:dyDescent="0.25">
      <c r="A88" s="12" t="s">
        <v>40</v>
      </c>
      <c r="B88" s="6" t="s">
        <v>41</v>
      </c>
      <c r="C88" s="2" t="s">
        <v>10</v>
      </c>
      <c r="D88" s="8">
        <v>3.3</v>
      </c>
    </row>
    <row r="89" spans="1:4" ht="30" x14ac:dyDescent="0.25">
      <c r="A89" s="12" t="s">
        <v>34</v>
      </c>
      <c r="B89" s="6" t="s">
        <v>35</v>
      </c>
      <c r="C89" s="2" t="s">
        <v>108</v>
      </c>
      <c r="D89" s="39" t="s">
        <v>146</v>
      </c>
    </row>
    <row r="90" spans="1:4" ht="20.100000000000001" customHeight="1" x14ac:dyDescent="0.25">
      <c r="A90" s="12" t="s">
        <v>36</v>
      </c>
      <c r="B90" s="6" t="s">
        <v>37</v>
      </c>
      <c r="C90" s="2" t="s">
        <v>108</v>
      </c>
      <c r="D90" s="8" t="s">
        <v>147</v>
      </c>
    </row>
    <row r="91" spans="1:4" ht="20.100000000000001" customHeight="1" x14ac:dyDescent="0.25">
      <c r="A91" s="12" t="s">
        <v>38</v>
      </c>
      <c r="B91" s="6" t="s">
        <v>39</v>
      </c>
      <c r="C91" s="2" t="s">
        <v>108</v>
      </c>
      <c r="D91" s="8" t="s">
        <v>143</v>
      </c>
    </row>
    <row r="92" spans="1:4" ht="20.100000000000001" customHeight="1" x14ac:dyDescent="0.25">
      <c r="A92" s="12" t="s">
        <v>40</v>
      </c>
      <c r="B92" s="6" t="s">
        <v>41</v>
      </c>
      <c r="C92" s="2" t="s">
        <v>10</v>
      </c>
      <c r="D92" s="8">
        <v>0.5</v>
      </c>
    </row>
    <row r="93" spans="1:4" ht="30" x14ac:dyDescent="0.25">
      <c r="A93" s="12" t="s">
        <v>34</v>
      </c>
      <c r="B93" s="6" t="s">
        <v>35</v>
      </c>
      <c r="C93" s="2" t="s">
        <v>108</v>
      </c>
      <c r="D93" s="39" t="s">
        <v>130</v>
      </c>
    </row>
    <row r="94" spans="1:4" ht="20.100000000000001" customHeight="1" x14ac:dyDescent="0.25">
      <c r="A94" s="12" t="s">
        <v>36</v>
      </c>
      <c r="B94" s="6" t="s">
        <v>37</v>
      </c>
      <c r="C94" s="2" t="s">
        <v>108</v>
      </c>
      <c r="D94" s="8" t="s">
        <v>148</v>
      </c>
    </row>
    <row r="95" spans="1:4" ht="20.100000000000001" customHeight="1" x14ac:dyDescent="0.25">
      <c r="A95" s="12" t="s">
        <v>38</v>
      </c>
      <c r="B95" s="6" t="s">
        <v>39</v>
      </c>
      <c r="C95" s="2" t="s">
        <v>108</v>
      </c>
      <c r="D95" s="8" t="s">
        <v>145</v>
      </c>
    </row>
    <row r="96" spans="1:4" ht="20.100000000000001" customHeight="1" x14ac:dyDescent="0.25">
      <c r="A96" s="12" t="s">
        <v>40</v>
      </c>
      <c r="B96" s="6" t="s">
        <v>41</v>
      </c>
      <c r="C96" s="2" t="s">
        <v>10</v>
      </c>
      <c r="D96" s="9">
        <v>2250</v>
      </c>
    </row>
    <row r="97" spans="1:4" ht="30" x14ac:dyDescent="0.25">
      <c r="A97" s="12" t="s">
        <v>34</v>
      </c>
      <c r="B97" s="6" t="s">
        <v>35</v>
      </c>
      <c r="C97" s="2" t="s">
        <v>108</v>
      </c>
      <c r="D97" s="8" t="s">
        <v>139</v>
      </c>
    </row>
    <row r="98" spans="1:4" ht="20.100000000000001" customHeight="1" x14ac:dyDescent="0.25">
      <c r="A98" s="12" t="s">
        <v>36</v>
      </c>
      <c r="B98" s="6" t="s">
        <v>37</v>
      </c>
      <c r="C98" s="2" t="s">
        <v>108</v>
      </c>
      <c r="D98" s="8" t="s">
        <v>144</v>
      </c>
    </row>
    <row r="99" spans="1:4" ht="20.100000000000001" customHeight="1" x14ac:dyDescent="0.25">
      <c r="A99" s="12" t="s">
        <v>38</v>
      </c>
      <c r="B99" s="6" t="s">
        <v>39</v>
      </c>
      <c r="C99" s="2" t="s">
        <v>108</v>
      </c>
      <c r="D99" s="8" t="s">
        <v>143</v>
      </c>
    </row>
    <row r="100" spans="1:4" ht="20.100000000000001" customHeight="1" x14ac:dyDescent="0.25">
      <c r="A100" s="12" t="s">
        <v>40</v>
      </c>
      <c r="B100" s="6" t="s">
        <v>41</v>
      </c>
      <c r="C100" s="2" t="s">
        <v>10</v>
      </c>
      <c r="D100" s="8">
        <v>3.33</v>
      </c>
    </row>
    <row r="101" spans="1:4" ht="45" x14ac:dyDescent="0.25">
      <c r="A101" s="12" t="s">
        <v>34</v>
      </c>
      <c r="B101" s="6" t="s">
        <v>35</v>
      </c>
      <c r="C101" s="2" t="s">
        <v>108</v>
      </c>
      <c r="D101" s="8" t="s">
        <v>132</v>
      </c>
    </row>
    <row r="102" spans="1:4" ht="20.100000000000001" customHeight="1" x14ac:dyDescent="0.25">
      <c r="A102" s="12" t="s">
        <v>36</v>
      </c>
      <c r="B102" s="6" t="s">
        <v>37</v>
      </c>
      <c r="C102" s="2" t="s">
        <v>108</v>
      </c>
      <c r="D102" s="8" t="s">
        <v>149</v>
      </c>
    </row>
    <row r="103" spans="1:4" ht="20.100000000000001" customHeight="1" x14ac:dyDescent="0.25">
      <c r="A103" s="12" t="s">
        <v>38</v>
      </c>
      <c r="B103" s="6" t="s">
        <v>39</v>
      </c>
      <c r="C103" s="2" t="s">
        <v>108</v>
      </c>
      <c r="D103" s="8" t="s">
        <v>143</v>
      </c>
    </row>
    <row r="104" spans="1:4" ht="20.100000000000001" customHeight="1" x14ac:dyDescent="0.25">
      <c r="A104" s="12" t="s">
        <v>40</v>
      </c>
      <c r="B104" s="6" t="s">
        <v>41</v>
      </c>
      <c r="C104" s="2" t="s">
        <v>10</v>
      </c>
      <c r="D104" s="8">
        <v>2.35</v>
      </c>
    </row>
    <row r="105" spans="1:4" ht="45" x14ac:dyDescent="0.25">
      <c r="A105" s="12" t="s">
        <v>34</v>
      </c>
      <c r="B105" s="6" t="s">
        <v>35</v>
      </c>
      <c r="C105" s="2" t="s">
        <v>108</v>
      </c>
      <c r="D105" s="8" t="s">
        <v>133</v>
      </c>
    </row>
    <row r="106" spans="1:4" ht="20.100000000000001" customHeight="1" x14ac:dyDescent="0.25">
      <c r="A106" s="12" t="s">
        <v>36</v>
      </c>
      <c r="B106" s="6" t="s">
        <v>37</v>
      </c>
      <c r="C106" s="2" t="s">
        <v>108</v>
      </c>
      <c r="D106" s="8" t="s">
        <v>144</v>
      </c>
    </row>
    <row r="107" spans="1:4" ht="20.100000000000001" customHeight="1" x14ac:dyDescent="0.25">
      <c r="A107" s="12" t="s">
        <v>38</v>
      </c>
      <c r="B107" s="6" t="s">
        <v>39</v>
      </c>
      <c r="C107" s="2" t="s">
        <v>108</v>
      </c>
      <c r="D107" s="8" t="s">
        <v>143</v>
      </c>
    </row>
    <row r="108" spans="1:4" ht="20.100000000000001" customHeight="1" x14ac:dyDescent="0.25">
      <c r="A108" s="12" t="s">
        <v>40</v>
      </c>
      <c r="B108" s="6" t="s">
        <v>41</v>
      </c>
      <c r="C108" s="2" t="s">
        <v>10</v>
      </c>
      <c r="D108" s="8">
        <v>24.84</v>
      </c>
    </row>
    <row r="109" spans="1:4" ht="30" x14ac:dyDescent="0.25">
      <c r="A109" s="12" t="s">
        <v>34</v>
      </c>
      <c r="B109" s="6" t="s">
        <v>35</v>
      </c>
      <c r="C109" s="2" t="s">
        <v>108</v>
      </c>
      <c r="D109" s="39" t="s">
        <v>134</v>
      </c>
    </row>
    <row r="110" spans="1:4" ht="20.100000000000001" customHeight="1" x14ac:dyDescent="0.25">
      <c r="A110" s="12" t="s">
        <v>36</v>
      </c>
      <c r="B110" s="6" t="s">
        <v>37</v>
      </c>
      <c r="C110" s="2" t="s">
        <v>108</v>
      </c>
      <c r="D110" s="8" t="s">
        <v>144</v>
      </c>
    </row>
    <row r="111" spans="1:4" ht="20.100000000000001" customHeight="1" x14ac:dyDescent="0.25">
      <c r="A111" s="12" t="s">
        <v>38</v>
      </c>
      <c r="B111" s="6" t="s">
        <v>39</v>
      </c>
      <c r="C111" s="2" t="s">
        <v>108</v>
      </c>
      <c r="D111" s="8" t="s">
        <v>143</v>
      </c>
    </row>
    <row r="112" spans="1:4" ht="20.100000000000001" customHeight="1" x14ac:dyDescent="0.25">
      <c r="A112" s="12" t="s">
        <v>40</v>
      </c>
      <c r="B112" s="6" t="s">
        <v>41</v>
      </c>
      <c r="C112" s="2" t="s">
        <v>10</v>
      </c>
      <c r="D112" s="8">
        <v>36.450000000000003</v>
      </c>
    </row>
    <row r="113" spans="1:4" ht="30" x14ac:dyDescent="0.25">
      <c r="A113" s="12" t="s">
        <v>34</v>
      </c>
      <c r="B113" s="6" t="s">
        <v>35</v>
      </c>
      <c r="C113" s="2" t="s">
        <v>108</v>
      </c>
      <c r="D113" s="39" t="s">
        <v>135</v>
      </c>
    </row>
    <row r="114" spans="1:4" ht="20.100000000000001" customHeight="1" x14ac:dyDescent="0.25">
      <c r="A114" s="12" t="s">
        <v>36</v>
      </c>
      <c r="B114" s="6" t="s">
        <v>37</v>
      </c>
      <c r="C114" s="2" t="s">
        <v>108</v>
      </c>
      <c r="D114" s="8" t="s">
        <v>144</v>
      </c>
    </row>
    <row r="115" spans="1:4" ht="20.100000000000001" customHeight="1" x14ac:dyDescent="0.25">
      <c r="A115" s="12" t="s">
        <v>38</v>
      </c>
      <c r="B115" s="6" t="s">
        <v>39</v>
      </c>
      <c r="C115" s="2" t="s">
        <v>108</v>
      </c>
      <c r="D115" s="8" t="s">
        <v>143</v>
      </c>
    </row>
    <row r="116" spans="1:4" ht="20.100000000000001" customHeight="1" x14ac:dyDescent="0.25">
      <c r="A116" s="12" t="s">
        <v>40</v>
      </c>
      <c r="B116" s="6" t="s">
        <v>41</v>
      </c>
      <c r="C116" s="2" t="s">
        <v>10</v>
      </c>
      <c r="D116" s="8">
        <v>7.89</v>
      </c>
    </row>
    <row r="117" spans="1:4" ht="30" x14ac:dyDescent="0.25">
      <c r="A117" s="12" t="s">
        <v>34</v>
      </c>
      <c r="B117" s="6" t="s">
        <v>35</v>
      </c>
      <c r="C117" s="2" t="s">
        <v>108</v>
      </c>
      <c r="D117" s="39" t="s">
        <v>136</v>
      </c>
    </row>
    <row r="118" spans="1:4" ht="20.100000000000001" customHeight="1" x14ac:dyDescent="0.25">
      <c r="A118" s="12" t="s">
        <v>36</v>
      </c>
      <c r="B118" s="6" t="s">
        <v>37</v>
      </c>
      <c r="C118" s="2" t="s">
        <v>108</v>
      </c>
      <c r="D118" s="8" t="s">
        <v>144</v>
      </c>
    </row>
    <row r="119" spans="1:4" ht="20.100000000000001" customHeight="1" x14ac:dyDescent="0.25">
      <c r="A119" s="12" t="s">
        <v>38</v>
      </c>
      <c r="B119" s="6" t="s">
        <v>39</v>
      </c>
      <c r="C119" s="2" t="s">
        <v>108</v>
      </c>
      <c r="D119" s="8" t="s">
        <v>143</v>
      </c>
    </row>
    <row r="120" spans="1:4" ht="20.100000000000001" customHeight="1" x14ac:dyDescent="0.25">
      <c r="A120" s="12" t="s">
        <v>40</v>
      </c>
      <c r="B120" s="6" t="s">
        <v>41</v>
      </c>
      <c r="C120" s="2" t="s">
        <v>10</v>
      </c>
      <c r="D120" s="8">
        <v>2.52</v>
      </c>
    </row>
    <row r="121" spans="1:4" s="14" customFormat="1" ht="30" customHeight="1" x14ac:dyDescent="0.25">
      <c r="A121" s="31" t="s">
        <v>42</v>
      </c>
      <c r="B121" s="32"/>
      <c r="C121" s="32"/>
      <c r="D121" s="33"/>
    </row>
    <row r="122" spans="1:4" ht="20.100000000000001" customHeight="1" x14ac:dyDescent="0.25">
      <c r="A122" s="12" t="s">
        <v>43</v>
      </c>
      <c r="B122" s="6" t="s">
        <v>44</v>
      </c>
      <c r="C122" s="2" t="s">
        <v>45</v>
      </c>
      <c r="D122" s="8">
        <v>5</v>
      </c>
    </row>
    <row r="123" spans="1:4" ht="20.100000000000001" customHeight="1" x14ac:dyDescent="0.25">
      <c r="A123" s="12" t="s">
        <v>46</v>
      </c>
      <c r="B123" s="6" t="s">
        <v>47</v>
      </c>
      <c r="C123" s="2" t="s">
        <v>45</v>
      </c>
      <c r="D123" s="8">
        <v>2</v>
      </c>
    </row>
    <row r="124" spans="1:4" ht="20.100000000000001" customHeight="1" x14ac:dyDescent="0.25">
      <c r="A124" s="12" t="s">
        <v>48</v>
      </c>
      <c r="B124" s="6" t="s">
        <v>49</v>
      </c>
      <c r="C124" s="2" t="s">
        <v>45</v>
      </c>
      <c r="D124" s="8">
        <v>3</v>
      </c>
    </row>
    <row r="125" spans="1:4" ht="20.100000000000001" customHeight="1" x14ac:dyDescent="0.25">
      <c r="A125" s="12" t="s">
        <v>50</v>
      </c>
      <c r="B125" s="6" t="s">
        <v>51</v>
      </c>
      <c r="C125" s="2" t="s">
        <v>10</v>
      </c>
      <c r="D125" s="9">
        <v>15459</v>
      </c>
    </row>
    <row r="126" spans="1:4" s="14" customFormat="1" ht="30" customHeight="1" x14ac:dyDescent="0.25">
      <c r="A126" s="31" t="s">
        <v>52</v>
      </c>
      <c r="B126" s="32"/>
      <c r="C126" s="32"/>
      <c r="D126" s="33"/>
    </row>
    <row r="127" spans="1:4" ht="20.100000000000001" customHeight="1" x14ac:dyDescent="0.25">
      <c r="A127" s="12" t="s">
        <v>53</v>
      </c>
      <c r="B127" s="21" t="s">
        <v>9</v>
      </c>
      <c r="C127" s="2" t="s">
        <v>10</v>
      </c>
      <c r="D127" s="9">
        <v>0</v>
      </c>
    </row>
    <row r="128" spans="1:4" ht="20.100000000000001" customHeight="1" x14ac:dyDescent="0.25">
      <c r="A128" s="12" t="s">
        <v>54</v>
      </c>
      <c r="B128" s="6" t="s">
        <v>11</v>
      </c>
      <c r="C128" s="2" t="s">
        <v>10</v>
      </c>
      <c r="D128" s="9">
        <v>0</v>
      </c>
    </row>
    <row r="129" spans="1:4" ht="20.100000000000001" customHeight="1" x14ac:dyDescent="0.25">
      <c r="A129" s="12" t="s">
        <v>55</v>
      </c>
      <c r="B129" s="6" t="s">
        <v>12</v>
      </c>
      <c r="C129" s="2" t="s">
        <v>10</v>
      </c>
      <c r="D129" s="9">
        <f>[1]ерц!$I$14-D11</f>
        <v>167050.53000000003</v>
      </c>
    </row>
    <row r="130" spans="1:4" ht="20.100000000000001" customHeight="1" x14ac:dyDescent="0.25">
      <c r="A130" s="12" t="s">
        <v>56</v>
      </c>
      <c r="B130" s="21" t="s">
        <v>23</v>
      </c>
      <c r="C130" s="2" t="s">
        <v>10</v>
      </c>
      <c r="D130" s="9">
        <v>0</v>
      </c>
    </row>
    <row r="131" spans="1:4" ht="20.100000000000001" customHeight="1" x14ac:dyDescent="0.25">
      <c r="A131" s="12" t="s">
        <v>57</v>
      </c>
      <c r="B131" s="21" t="s">
        <v>25</v>
      </c>
      <c r="C131" s="2" t="s">
        <v>10</v>
      </c>
      <c r="D131" s="9">
        <v>0</v>
      </c>
    </row>
    <row r="132" spans="1:4" ht="20.100000000000001" customHeight="1" x14ac:dyDescent="0.25">
      <c r="A132" s="12" t="s">
        <v>58</v>
      </c>
      <c r="B132" s="6" t="s">
        <v>27</v>
      </c>
      <c r="C132" s="2" t="s">
        <v>10</v>
      </c>
      <c r="D132" s="9">
        <f>[1]ерц!$P$14-[1]ерц!$W$14-[1]ерц!$GP$14</f>
        <v>458293.47999999992</v>
      </c>
    </row>
    <row r="133" spans="1:4" s="14" customFormat="1" ht="30" customHeight="1" x14ac:dyDescent="0.25">
      <c r="A133" s="30" t="s">
        <v>59</v>
      </c>
      <c r="B133" s="30"/>
      <c r="C133" s="30"/>
      <c r="D133" s="30"/>
    </row>
    <row r="134" spans="1:4" ht="20.100000000000001" customHeight="1" x14ac:dyDescent="0.25">
      <c r="A134" s="12" t="s">
        <v>60</v>
      </c>
      <c r="B134" s="4" t="s">
        <v>61</v>
      </c>
      <c r="C134" s="2" t="s">
        <v>108</v>
      </c>
      <c r="D134" s="8" t="s">
        <v>62</v>
      </c>
    </row>
    <row r="135" spans="1:4" ht="20.100000000000001" customHeight="1" x14ac:dyDescent="0.25">
      <c r="A135" s="12" t="s">
        <v>63</v>
      </c>
      <c r="B135" s="4" t="s">
        <v>39</v>
      </c>
      <c r="C135" s="2" t="s">
        <v>108</v>
      </c>
      <c r="D135" s="8" t="s">
        <v>64</v>
      </c>
    </row>
    <row r="136" spans="1:4" ht="30" customHeight="1" x14ac:dyDescent="0.25">
      <c r="A136" s="12" t="s">
        <v>65</v>
      </c>
      <c r="B136" s="4" t="s">
        <v>66</v>
      </c>
      <c r="C136" s="2" t="s">
        <v>67</v>
      </c>
      <c r="D136" s="23">
        <f>[1]ерц!$BL$14+[1]ерц!$BU$14</f>
        <v>5317.7249000000002</v>
      </c>
    </row>
    <row r="137" spans="1:4" ht="20.100000000000001" customHeight="1" x14ac:dyDescent="0.25">
      <c r="A137" s="12" t="s">
        <v>68</v>
      </c>
      <c r="B137" s="4" t="s">
        <v>69</v>
      </c>
      <c r="C137" s="2" t="s">
        <v>10</v>
      </c>
      <c r="D137" s="23">
        <f>[1]ерц!$BG$14+[1]ерц!$BP$14+'[1]юл нач.'!$C$46</f>
        <v>190816.28999999998</v>
      </c>
    </row>
    <row r="138" spans="1:4" ht="20.100000000000001" customHeight="1" x14ac:dyDescent="0.25">
      <c r="A138" s="12" t="s">
        <v>70</v>
      </c>
      <c r="B138" s="4" t="s">
        <v>71</v>
      </c>
      <c r="C138" s="2" t="s">
        <v>10</v>
      </c>
      <c r="D138" s="23">
        <f>[1]ерц!$BV$14+[1]ерц!$BM$14+'[1]юл нач.'!$E$46</f>
        <v>179356.23758395243</v>
      </c>
    </row>
    <row r="139" spans="1:4" ht="20.100000000000001" customHeight="1" x14ac:dyDescent="0.25">
      <c r="A139" s="12" t="s">
        <v>72</v>
      </c>
      <c r="B139" s="4" t="s">
        <v>73</v>
      </c>
      <c r="C139" s="2" t="s">
        <v>10</v>
      </c>
      <c r="D139" s="23">
        <f>[1]ерц!$BN$14+[1]ерц!$BW$14</f>
        <v>32773.39</v>
      </c>
    </row>
    <row r="140" spans="1:4" ht="30" customHeight="1" x14ac:dyDescent="0.25">
      <c r="A140" s="12" t="s">
        <v>74</v>
      </c>
      <c r="B140" s="4" t="s">
        <v>75</v>
      </c>
      <c r="C140" s="2" t="s">
        <v>10</v>
      </c>
      <c r="D140" s="23">
        <f>'[1]20'!$B$51</f>
        <v>200758.39999999999</v>
      </c>
    </row>
    <row r="141" spans="1:4" ht="20.100000000000001" customHeight="1" x14ac:dyDescent="0.25">
      <c r="A141" s="12" t="s">
        <v>76</v>
      </c>
      <c r="B141" s="4" t="s">
        <v>77</v>
      </c>
      <c r="C141" s="2" t="s">
        <v>10</v>
      </c>
      <c r="D141" s="5">
        <v>41958.38</v>
      </c>
    </row>
    <row r="142" spans="1:4" ht="30" customHeight="1" x14ac:dyDescent="0.25">
      <c r="A142" s="12" t="s">
        <v>78</v>
      </c>
      <c r="B142" s="4" t="s">
        <v>79</v>
      </c>
      <c r="C142" s="2" t="s">
        <v>10</v>
      </c>
      <c r="D142" s="9">
        <f>D140-D141</f>
        <v>158800.01999999999</v>
      </c>
    </row>
    <row r="143" spans="1:4" ht="30" customHeight="1" x14ac:dyDescent="0.25">
      <c r="A143" s="12" t="s">
        <v>80</v>
      </c>
      <c r="B143" s="4" t="s">
        <v>81</v>
      </c>
      <c r="C143" s="2" t="s">
        <v>10</v>
      </c>
      <c r="D143" s="9">
        <v>0</v>
      </c>
    </row>
    <row r="144" spans="1:4" s="14" customFormat="1" ht="30" customHeight="1" x14ac:dyDescent="0.25">
      <c r="A144" s="30" t="s">
        <v>59</v>
      </c>
      <c r="B144" s="30"/>
      <c r="C144" s="30"/>
      <c r="D144" s="30"/>
    </row>
    <row r="145" spans="1:4" ht="20.100000000000001" customHeight="1" x14ac:dyDescent="0.25">
      <c r="A145" s="12" t="s">
        <v>60</v>
      </c>
      <c r="B145" s="4" t="s">
        <v>61</v>
      </c>
      <c r="C145" s="2" t="s">
        <v>108</v>
      </c>
      <c r="D145" s="8" t="s">
        <v>83</v>
      </c>
    </row>
    <row r="146" spans="1:4" ht="20.100000000000001" customHeight="1" x14ac:dyDescent="0.25">
      <c r="A146" s="12" t="s">
        <v>63</v>
      </c>
      <c r="B146" s="4" t="s">
        <v>39</v>
      </c>
      <c r="C146" s="2" t="s">
        <v>108</v>
      </c>
      <c r="D146" s="8" t="s">
        <v>126</v>
      </c>
    </row>
    <row r="147" spans="1:4" x14ac:dyDescent="0.25">
      <c r="A147" s="12" t="s">
        <v>65</v>
      </c>
      <c r="B147" s="4" t="s">
        <v>66</v>
      </c>
      <c r="C147" s="2" t="s">
        <v>67</v>
      </c>
      <c r="D147" s="22" t="s">
        <v>126</v>
      </c>
    </row>
    <row r="148" spans="1:4" ht="20.100000000000001" customHeight="1" x14ac:dyDescent="0.25">
      <c r="A148" s="12" t="s">
        <v>68</v>
      </c>
      <c r="B148" s="4" t="s">
        <v>69</v>
      </c>
      <c r="C148" s="2" t="s">
        <v>10</v>
      </c>
      <c r="D148" s="23">
        <f>[1]ерц!$DA$14+[1]ерц!$CR$14+[1]ерц!$CI$14+'[1]юл нач.'!$C$42</f>
        <v>636515.67000000004</v>
      </c>
    </row>
    <row r="149" spans="1:4" ht="20.100000000000001" customHeight="1" x14ac:dyDescent="0.25">
      <c r="A149" s="12" t="s">
        <v>70</v>
      </c>
      <c r="B149" s="4" t="s">
        <v>71</v>
      </c>
      <c r="C149" s="2" t="s">
        <v>10</v>
      </c>
      <c r="D149" s="23">
        <f>[1]ерц!$CO$14+[1]ерц!$CX$14+[1]ерц!$DG$14+'[1]юл нач.'!$E$42</f>
        <v>607764.22840553359</v>
      </c>
    </row>
    <row r="150" spans="1:4" ht="20.100000000000001" customHeight="1" x14ac:dyDescent="0.25">
      <c r="A150" s="12" t="s">
        <v>72</v>
      </c>
      <c r="B150" s="4" t="s">
        <v>73</v>
      </c>
      <c r="C150" s="2" t="s">
        <v>10</v>
      </c>
      <c r="D150" s="23">
        <f>[1]ерц!$DG$14+[1]ерц!$CY$14+[1]ерц!$CP$14</f>
        <v>435941.69</v>
      </c>
    </row>
    <row r="151" spans="1:4" ht="30" x14ac:dyDescent="0.25">
      <c r="A151" s="12" t="s">
        <v>74</v>
      </c>
      <c r="B151" s="4" t="s">
        <v>75</v>
      </c>
      <c r="C151" s="2" t="s">
        <v>10</v>
      </c>
      <c r="D151" s="23">
        <f>'[1]20'!$B$50</f>
        <v>1321937.3799999999</v>
      </c>
    </row>
    <row r="152" spans="1:4" ht="20.100000000000001" customHeight="1" x14ac:dyDescent="0.25">
      <c r="A152" s="12" t="s">
        <v>76</v>
      </c>
      <c r="B152" s="4" t="s">
        <v>77</v>
      </c>
      <c r="C152" s="2" t="s">
        <v>10</v>
      </c>
      <c r="D152" s="22">
        <v>948562.27</v>
      </c>
    </row>
    <row r="153" spans="1:4" ht="30" x14ac:dyDescent="0.25">
      <c r="A153" s="12" t="s">
        <v>78</v>
      </c>
      <c r="B153" s="4" t="s">
        <v>79</v>
      </c>
      <c r="C153" s="2" t="s">
        <v>10</v>
      </c>
      <c r="D153" s="23">
        <f>D151-D152</f>
        <v>373375.10999999987</v>
      </c>
    </row>
    <row r="154" spans="1:4" ht="30" x14ac:dyDescent="0.25">
      <c r="A154" s="12" t="s">
        <v>80</v>
      </c>
      <c r="B154" s="4" t="s">
        <v>81</v>
      </c>
      <c r="C154" s="2" t="s">
        <v>10</v>
      </c>
      <c r="D154" s="9">
        <v>0</v>
      </c>
    </row>
    <row r="155" spans="1:4" s="14" customFormat="1" ht="30" customHeight="1" x14ac:dyDescent="0.25">
      <c r="A155" s="30" t="s">
        <v>59</v>
      </c>
      <c r="B155" s="30"/>
      <c r="C155" s="30"/>
      <c r="D155" s="30"/>
    </row>
    <row r="156" spans="1:4" ht="20.100000000000001" customHeight="1" x14ac:dyDescent="0.25">
      <c r="A156" s="12" t="s">
        <v>60</v>
      </c>
      <c r="B156" s="4" t="s">
        <v>61</v>
      </c>
      <c r="C156" s="2" t="s">
        <v>108</v>
      </c>
      <c r="D156" s="8" t="s">
        <v>82</v>
      </c>
    </row>
    <row r="157" spans="1:4" ht="20.100000000000001" customHeight="1" x14ac:dyDescent="0.25">
      <c r="A157" s="12" t="s">
        <v>63</v>
      </c>
      <c r="B157" s="4" t="s">
        <v>39</v>
      </c>
      <c r="C157" s="2" t="s">
        <v>108</v>
      </c>
      <c r="D157" s="8" t="s">
        <v>64</v>
      </c>
    </row>
    <row r="158" spans="1:4" x14ac:dyDescent="0.25">
      <c r="A158" s="12" t="s">
        <v>65</v>
      </c>
      <c r="B158" s="4" t="s">
        <v>66</v>
      </c>
      <c r="C158" s="2" t="s">
        <v>67</v>
      </c>
      <c r="D158" s="23">
        <f>[1]ерц!$AT$14+[1]ерц!$BC$14</f>
        <v>10469.8611</v>
      </c>
    </row>
    <row r="159" spans="1:4" ht="20.100000000000001" customHeight="1" x14ac:dyDescent="0.25">
      <c r="A159" s="12" t="s">
        <v>68</v>
      </c>
      <c r="B159" s="4" t="s">
        <v>69</v>
      </c>
      <c r="C159" s="2" t="s">
        <v>10</v>
      </c>
      <c r="D159" s="23">
        <f>[1]ерц!$AX$14+[1]ерц!$AO$14+'[1]юл нач.'!$C$39</f>
        <v>179830.69</v>
      </c>
    </row>
    <row r="160" spans="1:4" ht="20.100000000000001" customHeight="1" x14ac:dyDescent="0.25">
      <c r="A160" s="12" t="s">
        <v>70</v>
      </c>
      <c r="B160" s="4" t="s">
        <v>71</v>
      </c>
      <c r="C160" s="2" t="s">
        <v>10</v>
      </c>
      <c r="D160" s="23">
        <f>[1]ерц!$BD$14+'[1]юл нач.'!$E$39</f>
        <v>164883.88806925455</v>
      </c>
    </row>
    <row r="161" spans="1:4" ht="20.100000000000001" customHeight="1" x14ac:dyDescent="0.25">
      <c r="A161" s="12" t="s">
        <v>72</v>
      </c>
      <c r="B161" s="4" t="s">
        <v>73</v>
      </c>
      <c r="C161" s="2" t="s">
        <v>10</v>
      </c>
      <c r="D161" s="23">
        <f>[1]ерц!$AV$14+[1]ерц!$BE$14</f>
        <v>30421.22</v>
      </c>
    </row>
    <row r="162" spans="1:4" ht="30" x14ac:dyDescent="0.25">
      <c r="A162" s="12" t="s">
        <v>74</v>
      </c>
      <c r="B162" s="4" t="s">
        <v>75</v>
      </c>
      <c r="C162" s="2" t="s">
        <v>10</v>
      </c>
      <c r="D162" s="23">
        <f>'[1]20'!$B$48</f>
        <v>189194.7</v>
      </c>
    </row>
    <row r="163" spans="1:4" ht="20.100000000000001" customHeight="1" x14ac:dyDescent="0.25">
      <c r="A163" s="12" t="s">
        <v>76</v>
      </c>
      <c r="B163" s="4" t="s">
        <v>77</v>
      </c>
      <c r="C163" s="2" t="s">
        <v>10</v>
      </c>
      <c r="D163" s="5">
        <v>53004.66</v>
      </c>
    </row>
    <row r="164" spans="1:4" ht="30" customHeight="1" x14ac:dyDescent="0.25">
      <c r="A164" s="12" t="s">
        <v>78</v>
      </c>
      <c r="B164" s="4" t="s">
        <v>79</v>
      </c>
      <c r="C164" s="2" t="s">
        <v>10</v>
      </c>
      <c r="D164" s="9">
        <f>D162-D163</f>
        <v>136190.04</v>
      </c>
    </row>
    <row r="165" spans="1:4" ht="30" customHeight="1" x14ac:dyDescent="0.25">
      <c r="A165" s="12" t="s">
        <v>80</v>
      </c>
      <c r="B165" s="4" t="s">
        <v>81</v>
      </c>
      <c r="C165" s="2" t="s">
        <v>10</v>
      </c>
      <c r="D165" s="9">
        <v>0</v>
      </c>
    </row>
    <row r="166" spans="1:4" s="14" customFormat="1" ht="30" customHeight="1" x14ac:dyDescent="0.25">
      <c r="A166" s="30" t="s">
        <v>59</v>
      </c>
      <c r="B166" s="30"/>
      <c r="C166" s="30"/>
      <c r="D166" s="30"/>
    </row>
    <row r="167" spans="1:4" ht="20.100000000000001" customHeight="1" x14ac:dyDescent="0.25">
      <c r="A167" s="12" t="s">
        <v>60</v>
      </c>
      <c r="B167" s="4" t="s">
        <v>61</v>
      </c>
      <c r="C167" s="2" t="s">
        <v>108</v>
      </c>
      <c r="D167" s="8" t="s">
        <v>84</v>
      </c>
    </row>
    <row r="168" spans="1:4" ht="20.100000000000001" customHeight="1" x14ac:dyDescent="0.25">
      <c r="A168" s="12" t="s">
        <v>63</v>
      </c>
      <c r="B168" s="4" t="s">
        <v>39</v>
      </c>
      <c r="C168" s="2" t="s">
        <v>108</v>
      </c>
      <c r="D168" s="8" t="s">
        <v>122</v>
      </c>
    </row>
    <row r="169" spans="1:4" x14ac:dyDescent="0.25">
      <c r="A169" s="12" t="s">
        <v>65</v>
      </c>
      <c r="B169" s="4" t="s">
        <v>66</v>
      </c>
      <c r="C169" s="2" t="s">
        <v>67</v>
      </c>
      <c r="D169" s="22">
        <f>[1]ерц!$FO$14</f>
        <v>0</v>
      </c>
    </row>
    <row r="170" spans="1:4" ht="20.100000000000001" customHeight="1" x14ac:dyDescent="0.25">
      <c r="A170" s="12" t="s">
        <v>68</v>
      </c>
      <c r="B170" s="4" t="s">
        <v>69</v>
      </c>
      <c r="C170" s="2" t="s">
        <v>10</v>
      </c>
      <c r="D170" s="9">
        <f>[1]ерц!$FJ$14</f>
        <v>0</v>
      </c>
    </row>
    <row r="171" spans="1:4" ht="20.100000000000001" customHeight="1" x14ac:dyDescent="0.25">
      <c r="A171" s="12" t="s">
        <v>70</v>
      </c>
      <c r="B171" s="4" t="s">
        <v>71</v>
      </c>
      <c r="C171" s="2" t="s">
        <v>10</v>
      </c>
      <c r="D171" s="5">
        <v>0</v>
      </c>
    </row>
    <row r="172" spans="1:4" ht="20.100000000000001" customHeight="1" x14ac:dyDescent="0.25">
      <c r="A172" s="12" t="s">
        <v>72</v>
      </c>
      <c r="B172" s="4" t="s">
        <v>73</v>
      </c>
      <c r="C172" s="2" t="s">
        <v>10</v>
      </c>
      <c r="D172" s="5">
        <v>0</v>
      </c>
    </row>
    <row r="173" spans="1:4" ht="30" x14ac:dyDescent="0.25">
      <c r="A173" s="12" t="s">
        <v>74</v>
      </c>
      <c r="B173" s="4" t="s">
        <v>75</v>
      </c>
      <c r="C173" s="2" t="s">
        <v>10</v>
      </c>
      <c r="D173" s="5">
        <v>0</v>
      </c>
    </row>
    <row r="174" spans="1:4" ht="20.100000000000001" customHeight="1" x14ac:dyDescent="0.25">
      <c r="A174" s="12" t="s">
        <v>76</v>
      </c>
      <c r="B174" s="4" t="s">
        <v>77</v>
      </c>
      <c r="C174" s="2" t="s">
        <v>10</v>
      </c>
      <c r="D174" s="10" t="s">
        <v>137</v>
      </c>
    </row>
    <row r="175" spans="1:4" ht="30" x14ac:dyDescent="0.25">
      <c r="A175" s="12" t="s">
        <v>78</v>
      </c>
      <c r="B175" s="4" t="s">
        <v>79</v>
      </c>
      <c r="C175" s="2" t="s">
        <v>10</v>
      </c>
      <c r="D175" s="10" t="s">
        <v>137</v>
      </c>
    </row>
    <row r="176" spans="1:4" ht="30" x14ac:dyDescent="0.25">
      <c r="A176" s="12" t="s">
        <v>80</v>
      </c>
      <c r="B176" s="4" t="s">
        <v>81</v>
      </c>
      <c r="C176" s="2" t="s">
        <v>10</v>
      </c>
      <c r="D176" s="10" t="s">
        <v>141</v>
      </c>
    </row>
    <row r="177" spans="1:4" s="14" customFormat="1" ht="30" customHeight="1" x14ac:dyDescent="0.25">
      <c r="A177" s="30" t="s">
        <v>59</v>
      </c>
      <c r="B177" s="30"/>
      <c r="C177" s="30"/>
      <c r="D177" s="30"/>
    </row>
    <row r="178" spans="1:4" ht="20.100000000000001" customHeight="1" x14ac:dyDescent="0.25">
      <c r="A178" s="12" t="s">
        <v>60</v>
      </c>
      <c r="B178" s="4" t="s">
        <v>61</v>
      </c>
      <c r="C178" s="2" t="s">
        <v>108</v>
      </c>
      <c r="D178" s="8" t="s">
        <v>119</v>
      </c>
    </row>
    <row r="179" spans="1:4" ht="20.100000000000001" customHeight="1" x14ac:dyDescent="0.25">
      <c r="A179" s="12" t="s">
        <v>63</v>
      </c>
      <c r="B179" s="4" t="s">
        <v>39</v>
      </c>
      <c r="C179" s="2" t="s">
        <v>108</v>
      </c>
      <c r="D179" s="8" t="s">
        <v>85</v>
      </c>
    </row>
    <row r="180" spans="1:4" x14ac:dyDescent="0.25">
      <c r="A180" s="12" t="s">
        <v>65</v>
      </c>
      <c r="B180" s="4" t="s">
        <v>66</v>
      </c>
      <c r="C180" s="2" t="s">
        <v>67</v>
      </c>
      <c r="D180" s="23">
        <f>[1]ерц!$DO$14+[1]ерц!$DX$14</f>
        <v>808.47505000000001</v>
      </c>
    </row>
    <row r="181" spans="1:4" ht="20.100000000000001" customHeight="1" x14ac:dyDescent="0.25">
      <c r="A181" s="12" t="s">
        <v>68</v>
      </c>
      <c r="B181" s="4" t="s">
        <v>69</v>
      </c>
      <c r="C181" s="2" t="s">
        <v>10</v>
      </c>
      <c r="D181" s="23">
        <f>[1]ерц!$DS$14+[1]ерц!$DJ$14+'[1]юл нач.'!$C$43</f>
        <v>1018755.05</v>
      </c>
    </row>
    <row r="182" spans="1:4" ht="20.100000000000001" customHeight="1" x14ac:dyDescent="0.25">
      <c r="A182" s="12" t="s">
        <v>70</v>
      </c>
      <c r="B182" s="4" t="s">
        <v>71</v>
      </c>
      <c r="C182" s="2" t="s">
        <v>10</v>
      </c>
      <c r="D182" s="23">
        <f>[1]ерц!$DP$14+[1]ерц!$DY$14+'[1]юл нач.'!$E$43</f>
        <v>818502.77426651085</v>
      </c>
    </row>
    <row r="183" spans="1:4" ht="20.100000000000001" customHeight="1" x14ac:dyDescent="0.25">
      <c r="A183" s="12" t="s">
        <v>72</v>
      </c>
      <c r="B183" s="4" t="s">
        <v>73</v>
      </c>
      <c r="C183" s="2" t="s">
        <v>10</v>
      </c>
      <c r="D183" s="23">
        <f>[1]ерц!$DZ$14+[1]ерц!$DQ$14</f>
        <v>256748.44</v>
      </c>
    </row>
    <row r="184" spans="1:4" ht="30" x14ac:dyDescent="0.25">
      <c r="A184" s="12" t="s">
        <v>74</v>
      </c>
      <c r="B184" s="4" t="s">
        <v>75</v>
      </c>
      <c r="C184" s="2" t="s">
        <v>10</v>
      </c>
      <c r="D184" s="23">
        <f>'[1]20'!$B$44</f>
        <v>815739.94</v>
      </c>
    </row>
    <row r="185" spans="1:4" ht="20.100000000000001" customHeight="1" x14ac:dyDescent="0.25">
      <c r="A185" s="12" t="s">
        <v>76</v>
      </c>
      <c r="B185" s="4" t="s">
        <v>77</v>
      </c>
      <c r="C185" s="2" t="s">
        <v>10</v>
      </c>
      <c r="D185" s="23">
        <v>474673.15</v>
      </c>
    </row>
    <row r="186" spans="1:4" ht="30" x14ac:dyDescent="0.25">
      <c r="A186" s="12" t="s">
        <v>78</v>
      </c>
      <c r="B186" s="4" t="s">
        <v>79</v>
      </c>
      <c r="C186" s="2" t="s">
        <v>10</v>
      </c>
      <c r="D186" s="23">
        <f>D184-D185</f>
        <v>341066.78999999992</v>
      </c>
    </row>
    <row r="187" spans="1:4" ht="30" x14ac:dyDescent="0.25">
      <c r="A187" s="12" t="s">
        <v>80</v>
      </c>
      <c r="B187" s="4" t="s">
        <v>81</v>
      </c>
      <c r="C187" s="2" t="s">
        <v>10</v>
      </c>
      <c r="D187" s="25">
        <v>0</v>
      </c>
    </row>
    <row r="188" spans="1:4" ht="31.5" customHeight="1" x14ac:dyDescent="0.25">
      <c r="A188" s="30" t="s">
        <v>59</v>
      </c>
      <c r="B188" s="30"/>
      <c r="C188" s="30"/>
      <c r="D188" s="30"/>
    </row>
    <row r="189" spans="1:4" ht="20.100000000000001" customHeight="1" x14ac:dyDescent="0.25">
      <c r="A189" s="12" t="s">
        <v>60</v>
      </c>
      <c r="B189" s="4" t="s">
        <v>61</v>
      </c>
      <c r="C189" s="2" t="s">
        <v>108</v>
      </c>
      <c r="D189" s="8" t="s">
        <v>120</v>
      </c>
    </row>
    <row r="190" spans="1:4" ht="20.100000000000001" customHeight="1" x14ac:dyDescent="0.25">
      <c r="A190" s="12" t="s">
        <v>63</v>
      </c>
      <c r="B190" s="4" t="s">
        <v>39</v>
      </c>
      <c r="C190" s="2" t="s">
        <v>108</v>
      </c>
      <c r="D190" s="8" t="s">
        <v>121</v>
      </c>
    </row>
    <row r="191" spans="1:4" x14ac:dyDescent="0.25">
      <c r="A191" s="12" t="s">
        <v>65</v>
      </c>
      <c r="B191" s="4" t="s">
        <v>66</v>
      </c>
      <c r="C191" s="2" t="s">
        <v>67</v>
      </c>
      <c r="D191" s="28">
        <f>[1]ерц!$EW$14+[1]ерц!$FF$14</f>
        <v>6580.8205999999991</v>
      </c>
    </row>
    <row r="192" spans="1:4" ht="20.100000000000001" customHeight="1" x14ac:dyDescent="0.25">
      <c r="A192" s="12" t="s">
        <v>68</v>
      </c>
      <c r="B192" s="4" t="s">
        <v>69</v>
      </c>
      <c r="C192" s="2" t="s">
        <v>10</v>
      </c>
      <c r="D192" s="28">
        <f>[1]ерц!$ER$14+[1]ерц!$FA$14</f>
        <v>22000.77</v>
      </c>
    </row>
    <row r="193" spans="1:4" ht="20.100000000000001" customHeight="1" x14ac:dyDescent="0.25">
      <c r="A193" s="12" t="s">
        <v>70</v>
      </c>
      <c r="B193" s="4" t="s">
        <v>71</v>
      </c>
      <c r="C193" s="2" t="s">
        <v>10</v>
      </c>
      <c r="D193" s="28">
        <f>[1]ерц!$EX$14+[1]ерц!$FG$14</f>
        <v>23417.69</v>
      </c>
    </row>
    <row r="194" spans="1:4" ht="20.100000000000001" customHeight="1" x14ac:dyDescent="0.25">
      <c r="A194" s="12" t="s">
        <v>72</v>
      </c>
      <c r="B194" s="4" t="s">
        <v>73</v>
      </c>
      <c r="C194" s="2" t="s">
        <v>10</v>
      </c>
      <c r="D194" s="28">
        <f>[1]ерц!$EY$14+[1]ерц!$FH$14</f>
        <v>-6032</v>
      </c>
    </row>
    <row r="195" spans="1:4" ht="30" x14ac:dyDescent="0.25">
      <c r="A195" s="12" t="s">
        <v>74</v>
      </c>
      <c r="B195" s="4" t="s">
        <v>75</v>
      </c>
      <c r="C195" s="2" t="s">
        <v>10</v>
      </c>
      <c r="D195" s="28">
        <f>'[1]20'!$B$49</f>
        <v>141181.9</v>
      </c>
    </row>
    <row r="196" spans="1:4" ht="20.100000000000001" customHeight="1" x14ac:dyDescent="0.25">
      <c r="A196" s="12" t="s">
        <v>76</v>
      </c>
      <c r="B196" s="4" t="s">
        <v>77</v>
      </c>
      <c r="C196" s="2" t="s">
        <v>10</v>
      </c>
      <c r="D196" s="28">
        <v>141181.9</v>
      </c>
    </row>
    <row r="197" spans="1:4" ht="30" customHeight="1" x14ac:dyDescent="0.25">
      <c r="A197" s="12" t="s">
        <v>78</v>
      </c>
      <c r="B197" s="4" t="s">
        <v>79</v>
      </c>
      <c r="C197" s="2" t="s">
        <v>10</v>
      </c>
      <c r="D197" s="28">
        <f>D195-D196</f>
        <v>0</v>
      </c>
    </row>
    <row r="198" spans="1:4" ht="30" x14ac:dyDescent="0.25">
      <c r="A198" s="12" t="s">
        <v>80</v>
      </c>
      <c r="B198" s="4" t="s">
        <v>81</v>
      </c>
      <c r="C198" s="2" t="s">
        <v>10</v>
      </c>
      <c r="D198" s="28" t="s">
        <v>137</v>
      </c>
    </row>
    <row r="199" spans="1:4" s="14" customFormat="1" ht="30" customHeight="1" x14ac:dyDescent="0.25">
      <c r="A199" s="30" t="s">
        <v>86</v>
      </c>
      <c r="B199" s="30"/>
      <c r="C199" s="30"/>
      <c r="D199" s="30"/>
    </row>
    <row r="200" spans="1:4" ht="20.100000000000001" customHeight="1" x14ac:dyDescent="0.25">
      <c r="A200" s="12" t="s">
        <v>87</v>
      </c>
      <c r="B200" s="6" t="s">
        <v>44</v>
      </c>
      <c r="C200" s="2" t="s">
        <v>45</v>
      </c>
      <c r="D200" s="8">
        <v>3</v>
      </c>
    </row>
    <row r="201" spans="1:4" ht="20.100000000000001" customHeight="1" x14ac:dyDescent="0.25">
      <c r="A201" s="12" t="s">
        <v>88</v>
      </c>
      <c r="B201" s="6" t="s">
        <v>47</v>
      </c>
      <c r="C201" s="2" t="s">
        <v>45</v>
      </c>
      <c r="D201" s="8">
        <v>0</v>
      </c>
    </row>
    <row r="202" spans="1:4" ht="20.100000000000001" customHeight="1" x14ac:dyDescent="0.25">
      <c r="A202" s="12" t="s">
        <v>89</v>
      </c>
      <c r="B202" s="6" t="s">
        <v>49</v>
      </c>
      <c r="C202" s="2" t="s">
        <v>108</v>
      </c>
      <c r="D202" s="8">
        <v>3</v>
      </c>
    </row>
    <row r="203" spans="1:4" ht="20.100000000000001" customHeight="1" x14ac:dyDescent="0.25">
      <c r="A203" s="12" t="s">
        <v>90</v>
      </c>
      <c r="B203" s="6" t="s">
        <v>51</v>
      </c>
      <c r="C203" s="2" t="s">
        <v>10</v>
      </c>
      <c r="D203" s="8">
        <v>0</v>
      </c>
    </row>
    <row r="204" spans="1:4" s="14" customFormat="1" ht="30" customHeight="1" x14ac:dyDescent="0.25">
      <c r="A204" s="30" t="s">
        <v>118</v>
      </c>
      <c r="B204" s="30"/>
      <c r="C204" s="30"/>
      <c r="D204" s="30"/>
    </row>
    <row r="205" spans="1:4" ht="20.100000000000001" customHeight="1" x14ac:dyDescent="0.25">
      <c r="A205" s="12" t="s">
        <v>91</v>
      </c>
      <c r="B205" s="4" t="s">
        <v>92</v>
      </c>
      <c r="C205" s="2" t="s">
        <v>45</v>
      </c>
      <c r="D205" s="8">
        <v>39</v>
      </c>
    </row>
    <row r="206" spans="1:4" ht="20.100000000000001" customHeight="1" x14ac:dyDescent="0.25">
      <c r="A206" s="12" t="s">
        <v>93</v>
      </c>
      <c r="B206" s="4" t="s">
        <v>94</v>
      </c>
      <c r="C206" s="2" t="s">
        <v>95</v>
      </c>
      <c r="D206" s="8">
        <v>0</v>
      </c>
    </row>
    <row r="207" spans="1:4" ht="30" x14ac:dyDescent="0.25">
      <c r="A207" s="12" t="s">
        <v>96</v>
      </c>
      <c r="B207" s="4" t="s">
        <v>97</v>
      </c>
      <c r="C207" s="2" t="s">
        <v>10</v>
      </c>
      <c r="D207" s="8">
        <v>327473.39</v>
      </c>
    </row>
  </sheetData>
  <mergeCells count="14">
    <mergeCell ref="A126:D126"/>
    <mergeCell ref="A1:D1"/>
    <mergeCell ref="A8:D8"/>
    <mergeCell ref="A26:D26"/>
    <mergeCell ref="A72:D72"/>
    <mergeCell ref="A121:D121"/>
    <mergeCell ref="A204:D204"/>
    <mergeCell ref="A188:D188"/>
    <mergeCell ref="A133:D133"/>
    <mergeCell ref="A144:D144"/>
    <mergeCell ref="A155:D155"/>
    <mergeCell ref="A166:D166"/>
    <mergeCell ref="A177:D177"/>
    <mergeCell ref="A199:D19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2016-04-02T07:52:39Z</dcterms:modified>
</cp:coreProperties>
</file>